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sil\OneDrive\Documentos\EEL-USP\LOQ 4085 - Operações Unitarias I\"/>
    </mc:Choice>
  </mc:AlternateContent>
  <xr:revisionPtr revIDLastSave="0" documentId="13_ncr:1_{94EAACAE-AA88-49A0-BF51-7C87E0D0E7A0}" xr6:coauthVersionLast="45" xr6:coauthVersionMax="45" xr10:uidLastSave="{00000000-0000-0000-0000-000000000000}"/>
  <bookViews>
    <workbookView xWindow="-120" yWindow="-120" windowWidth="20730" windowHeight="11760" xr2:uid="{A5BADDCC-BE23-4C61-A355-809BBF79272F}"/>
  </bookViews>
  <sheets>
    <sheet name="Dados" sheetId="1" r:id="rId1"/>
    <sheet name="Exp 1" sheetId="2" r:id="rId2"/>
    <sheet name="Exp 2" sheetId="3" r:id="rId3"/>
    <sheet name="Exp 3" sheetId="4" r:id="rId4"/>
    <sheet name="Exp 4" sheetId="5" r:id="rId5"/>
    <sheet name="Exp 5" sheetId="6" r:id="rId6"/>
    <sheet name="Planilha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6" l="1"/>
  <c r="E23" i="5"/>
  <c r="E23" i="4"/>
  <c r="E23" i="3"/>
  <c r="E23" i="2"/>
  <c r="C13" i="5" l="1"/>
  <c r="E13" i="5" s="1"/>
  <c r="D13" i="5"/>
  <c r="F13" i="5"/>
  <c r="C14" i="5"/>
  <c r="E14" i="5" s="1"/>
  <c r="D14" i="5"/>
  <c r="F14" i="5"/>
  <c r="E25" i="6"/>
  <c r="E24" i="6"/>
  <c r="E21" i="6"/>
  <c r="E18" i="6"/>
  <c r="E17" i="6"/>
  <c r="I21" i="6" s="1"/>
  <c r="G3" i="7" s="1"/>
  <c r="F12" i="6"/>
  <c r="D12" i="6"/>
  <c r="C12" i="6"/>
  <c r="E12" i="6" s="1"/>
  <c r="F11" i="6"/>
  <c r="D11" i="6"/>
  <c r="C11" i="6"/>
  <c r="E11" i="6" s="1"/>
  <c r="F10" i="6"/>
  <c r="D10" i="6"/>
  <c r="C10" i="6"/>
  <c r="F9" i="6"/>
  <c r="D9" i="6"/>
  <c r="C9" i="6"/>
  <c r="E9" i="6" s="1"/>
  <c r="F8" i="6"/>
  <c r="D8" i="6"/>
  <c r="C8" i="6"/>
  <c r="E8" i="6" s="1"/>
  <c r="F7" i="6"/>
  <c r="D7" i="6"/>
  <c r="C7" i="6"/>
  <c r="E7" i="6" s="1"/>
  <c r="F6" i="6"/>
  <c r="D6" i="6"/>
  <c r="C6" i="6"/>
  <c r="F5" i="6"/>
  <c r="D5" i="6"/>
  <c r="C5" i="6"/>
  <c r="E5" i="6" s="1"/>
  <c r="F4" i="6"/>
  <c r="D4" i="6"/>
  <c r="C4" i="6"/>
  <c r="E4" i="6" s="1"/>
  <c r="F3" i="6"/>
  <c r="D3" i="6"/>
  <c r="C3" i="6"/>
  <c r="E3" i="6" s="1"/>
  <c r="E25" i="5"/>
  <c r="E24" i="5"/>
  <c r="E21" i="5"/>
  <c r="E18" i="5"/>
  <c r="E17" i="5"/>
  <c r="F12" i="5"/>
  <c r="D12" i="5"/>
  <c r="C12" i="5"/>
  <c r="E12" i="5" s="1"/>
  <c r="F11" i="5"/>
  <c r="D11" i="5"/>
  <c r="C11" i="5"/>
  <c r="F10" i="5"/>
  <c r="D10" i="5"/>
  <c r="C10" i="5"/>
  <c r="E10" i="5" s="1"/>
  <c r="F9" i="5"/>
  <c r="D9" i="5"/>
  <c r="C9" i="5"/>
  <c r="E9" i="5" s="1"/>
  <c r="F8" i="5"/>
  <c r="D8" i="5"/>
  <c r="C8" i="5"/>
  <c r="E8" i="5" s="1"/>
  <c r="F7" i="5"/>
  <c r="D7" i="5"/>
  <c r="C7" i="5"/>
  <c r="F6" i="5"/>
  <c r="D6" i="5"/>
  <c r="C6" i="5"/>
  <c r="E6" i="5" s="1"/>
  <c r="F5" i="5"/>
  <c r="D5" i="5"/>
  <c r="C5" i="5"/>
  <c r="E5" i="5" s="1"/>
  <c r="F4" i="5"/>
  <c r="D4" i="5"/>
  <c r="C4" i="5"/>
  <c r="E4" i="5" s="1"/>
  <c r="F3" i="5"/>
  <c r="D3" i="5"/>
  <c r="C3" i="5"/>
  <c r="C11" i="4"/>
  <c r="D11" i="4"/>
  <c r="E11" i="4"/>
  <c r="F11" i="4"/>
  <c r="C12" i="4"/>
  <c r="D12" i="4"/>
  <c r="E12" i="4"/>
  <c r="F12" i="4"/>
  <c r="E25" i="4"/>
  <c r="E24" i="4"/>
  <c r="E21" i="4"/>
  <c r="E18" i="4"/>
  <c r="E17" i="4"/>
  <c r="F10" i="4"/>
  <c r="D10" i="4"/>
  <c r="C10" i="4"/>
  <c r="F9" i="4"/>
  <c r="D9" i="4"/>
  <c r="C9" i="4"/>
  <c r="E9" i="4" s="1"/>
  <c r="F8" i="4"/>
  <c r="D8" i="4"/>
  <c r="C8" i="4"/>
  <c r="E8" i="4" s="1"/>
  <c r="F7" i="4"/>
  <c r="D7" i="4"/>
  <c r="C7" i="4"/>
  <c r="E7" i="4" s="1"/>
  <c r="F6" i="4"/>
  <c r="D6" i="4"/>
  <c r="C6" i="4"/>
  <c r="F5" i="4"/>
  <c r="D5" i="4"/>
  <c r="C5" i="4"/>
  <c r="E5" i="4" s="1"/>
  <c r="F4" i="4"/>
  <c r="D4" i="4"/>
  <c r="C4" i="4"/>
  <c r="E4" i="4" s="1"/>
  <c r="F3" i="4"/>
  <c r="D3" i="4"/>
  <c r="C3" i="4"/>
  <c r="E3" i="4" s="1"/>
  <c r="E21" i="2"/>
  <c r="E21" i="3"/>
  <c r="D9" i="3"/>
  <c r="F9" i="3"/>
  <c r="D10" i="3"/>
  <c r="E10" i="3" s="1"/>
  <c r="F10" i="3"/>
  <c r="C9" i="3"/>
  <c r="C10" i="3"/>
  <c r="E25" i="3"/>
  <c r="E24" i="3"/>
  <c r="E18" i="3"/>
  <c r="E17" i="3"/>
  <c r="F8" i="3"/>
  <c r="D8" i="3"/>
  <c r="C8" i="3"/>
  <c r="F7" i="3"/>
  <c r="D7" i="3"/>
  <c r="C7" i="3"/>
  <c r="E7" i="3" s="1"/>
  <c r="F6" i="3"/>
  <c r="D6" i="3"/>
  <c r="C6" i="3"/>
  <c r="E6" i="3" s="1"/>
  <c r="F5" i="3"/>
  <c r="D5" i="3"/>
  <c r="C5" i="3"/>
  <c r="E5" i="3" s="1"/>
  <c r="F4" i="3"/>
  <c r="D4" i="3"/>
  <c r="C4" i="3"/>
  <c r="F3" i="3"/>
  <c r="D3" i="3"/>
  <c r="C3" i="3"/>
  <c r="E3" i="3" s="1"/>
  <c r="E17" i="2"/>
  <c r="E18" i="2"/>
  <c r="E25" i="2"/>
  <c r="E24" i="2"/>
  <c r="D3" i="2"/>
  <c r="D5" i="2"/>
  <c r="E5" i="2" s="1"/>
  <c r="D8" i="2"/>
  <c r="F5" i="2"/>
  <c r="D6" i="2"/>
  <c r="F4" i="2"/>
  <c r="C3" i="2"/>
  <c r="F3" i="2"/>
  <c r="C5" i="2"/>
  <c r="C6" i="2"/>
  <c r="C7" i="2"/>
  <c r="C8" i="2"/>
  <c r="C4" i="2"/>
  <c r="E8" i="2" l="1"/>
  <c r="I21" i="5"/>
  <c r="F3" i="7" s="1"/>
  <c r="I23" i="6"/>
  <c r="G4" i="7" s="1"/>
  <c r="I23" i="2"/>
  <c r="C4" i="7" s="1"/>
  <c r="I21" i="3"/>
  <c r="D3" i="7" s="1"/>
  <c r="I21" i="4"/>
  <c r="E3" i="7" s="1"/>
  <c r="I23" i="5"/>
  <c r="F4" i="7" s="1"/>
  <c r="I21" i="2"/>
  <c r="C3" i="7" s="1"/>
  <c r="E4" i="3"/>
  <c r="E8" i="3"/>
  <c r="I23" i="3"/>
  <c r="D4" i="7" s="1"/>
  <c r="E9" i="3"/>
  <c r="E6" i="4"/>
  <c r="E10" i="4"/>
  <c r="I23" i="4"/>
  <c r="E4" i="7" s="1"/>
  <c r="E3" i="5"/>
  <c r="E7" i="5"/>
  <c r="E11" i="5"/>
  <c r="E6" i="6"/>
  <c r="E10" i="6"/>
  <c r="F8" i="2"/>
  <c r="F7" i="2"/>
  <c r="D7" i="2"/>
  <c r="E7" i="2" s="1"/>
  <c r="F6" i="2"/>
  <c r="E6" i="2"/>
  <c r="D4" i="2"/>
  <c r="E4" i="2" s="1"/>
  <c r="E3" i="2"/>
</calcChain>
</file>

<file path=xl/sharedStrings.xml><?xml version="1.0" encoding="utf-8"?>
<sst xmlns="http://schemas.openxmlformats.org/spreadsheetml/2006/main" count="153" uniqueCount="31">
  <si>
    <t>Experiência</t>
  </si>
  <si>
    <r>
      <t>-</t>
    </r>
    <r>
      <rPr>
        <sz val="16"/>
        <color theme="1"/>
        <rFont val="Symbol"/>
        <family val="1"/>
        <charset val="2"/>
      </rPr>
      <t>D</t>
    </r>
    <r>
      <rPr>
        <sz val="16"/>
        <color theme="1"/>
        <rFont val="Calibri"/>
        <family val="2"/>
        <scheme val="minor"/>
      </rPr>
      <t>p</t>
    </r>
  </si>
  <si>
    <t>Volume (L)</t>
  </si>
  <si>
    <t>Tempo (s)</t>
  </si>
  <si>
    <r>
      <rPr>
        <sz val="16"/>
        <color theme="1"/>
        <rFont val="Symbol"/>
        <family val="1"/>
        <charset val="2"/>
      </rPr>
      <t>D</t>
    </r>
    <r>
      <rPr>
        <sz val="16"/>
        <color theme="1"/>
        <rFont val="Calibri"/>
        <family val="2"/>
        <scheme val="minor"/>
      </rPr>
      <t>t</t>
    </r>
  </si>
  <si>
    <r>
      <rPr>
        <sz val="16"/>
        <color theme="1"/>
        <rFont val="Symbol"/>
        <family val="1"/>
        <charset val="2"/>
      </rPr>
      <t>D</t>
    </r>
    <r>
      <rPr>
        <sz val="16"/>
        <color theme="1"/>
        <rFont val="Calibri"/>
        <family val="2"/>
        <scheme val="minor"/>
      </rPr>
      <t>V</t>
    </r>
  </si>
  <si>
    <r>
      <rPr>
        <sz val="16"/>
        <color theme="1"/>
        <rFont val="Symbol"/>
        <family val="1"/>
        <charset val="2"/>
      </rPr>
      <t>D</t>
    </r>
    <r>
      <rPr>
        <sz val="16"/>
        <color theme="1"/>
        <rFont val="Calibri"/>
        <family val="2"/>
        <scheme val="minor"/>
      </rPr>
      <t>t</t>
    </r>
    <r>
      <rPr>
        <sz val="16"/>
        <color theme="1"/>
        <rFont val="Calibri"/>
        <family val="1"/>
        <charset val="2"/>
        <scheme val="minor"/>
      </rPr>
      <t>/</t>
    </r>
    <r>
      <rPr>
        <sz val="16"/>
        <color theme="1"/>
        <rFont val="Symbol"/>
        <family val="1"/>
        <charset val="2"/>
      </rPr>
      <t>D</t>
    </r>
    <r>
      <rPr>
        <sz val="16"/>
        <color theme="1"/>
        <rFont val="Calibri"/>
        <family val="1"/>
        <charset val="2"/>
        <scheme val="minor"/>
      </rPr>
      <t>V</t>
    </r>
  </si>
  <si>
    <t>K =</t>
  </si>
  <si>
    <t>B =</t>
  </si>
  <si>
    <t>s/L</t>
  </si>
  <si>
    <r>
      <t>s/L</t>
    </r>
    <r>
      <rPr>
        <vertAlign val="superscript"/>
        <sz val="16"/>
        <color theme="1"/>
        <rFont val="Calibri"/>
        <family val="2"/>
        <scheme val="minor"/>
      </rPr>
      <t>2</t>
    </r>
  </si>
  <si>
    <r>
      <t>s/m</t>
    </r>
    <r>
      <rPr>
        <vertAlign val="superscript"/>
        <sz val="16"/>
        <color theme="1"/>
        <rFont val="Calibri"/>
        <family val="2"/>
        <scheme val="minor"/>
      </rPr>
      <t>6</t>
    </r>
  </si>
  <si>
    <r>
      <t>s/m</t>
    </r>
    <r>
      <rPr>
        <vertAlign val="superscript"/>
        <sz val="16"/>
        <color theme="1"/>
        <rFont val="Calibri"/>
        <family val="2"/>
        <scheme val="minor"/>
      </rPr>
      <t>3</t>
    </r>
  </si>
  <si>
    <t>=</t>
  </si>
  <si>
    <t>A =</t>
  </si>
  <si>
    <t>gc =</t>
  </si>
  <si>
    <r>
      <t>(-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p) =</t>
    </r>
  </si>
  <si>
    <t>,47*,0001</t>
  </si>
  <si>
    <r>
      <t>kg.m/kgf.s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</si>
  <si>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</si>
  <si>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kgf/m</t>
    </r>
    <r>
      <rPr>
        <vertAlign val="superscript"/>
        <sz val="11"/>
        <color theme="1"/>
        <rFont val="Calibri"/>
        <family val="2"/>
        <scheme val="minor"/>
      </rPr>
      <t>2</t>
    </r>
  </si>
  <si>
    <t>c =</t>
  </si>
  <si>
    <r>
      <t>kg/m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</si>
  <si>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 xml:space="preserve"> =</t>
    </r>
  </si>
  <si>
    <t>kg/m.s</t>
  </si>
  <si>
    <t>Rm =</t>
  </si>
  <si>
    <r>
      <rPr>
        <b/>
        <sz val="18"/>
        <color theme="1"/>
        <rFont val="Symbol"/>
        <family val="1"/>
        <charset val="2"/>
      </rPr>
      <t>a</t>
    </r>
    <r>
      <rPr>
        <b/>
        <sz val="18"/>
        <color theme="1"/>
        <rFont val="Calibri"/>
        <family val="2"/>
        <scheme val="minor"/>
      </rPr>
      <t xml:space="preserve"> =</t>
    </r>
  </si>
  <si>
    <t>440 x 0,0001</t>
  </si>
  <si>
    <t>a</t>
  </si>
  <si>
    <t>Rm</t>
  </si>
  <si>
    <r>
      <t>-</t>
    </r>
    <r>
      <rPr>
        <sz val="16"/>
        <color theme="1"/>
        <rFont val="Symbol"/>
        <family val="1"/>
        <charset val="2"/>
      </rPr>
      <t>D</t>
    </r>
    <r>
      <rPr>
        <sz val="16"/>
        <color theme="1"/>
        <rFont val="Calibri"/>
        <family val="2"/>
        <scheme val="minor"/>
      </rPr>
      <t>p (kgf/cm</t>
    </r>
    <r>
      <rPr>
        <vertAlign val="super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</si>
</sst>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0.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sz val="16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sz val="16"/>
      <color theme="1"/>
      <name val="Calibri"/>
      <family val="1"/>
      <charset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1"/>
      <charset val="2"/>
      <scheme val="minor"/>
    </font>
    <font>
      <sz val="18"/>
      <color theme="1"/>
      <name val="Calibri"/>
      <family val="2"/>
      <scheme val="minor"/>
    </font>
    <font>
      <sz val="18"/>
      <color theme="1"/>
      <name val="Symbol"/>
      <family val="1"/>
      <charset val="2"/>
    </font>
    <font>
      <b/>
      <sz val="18"/>
      <color theme="1"/>
      <name val="Calibri"/>
      <family val="1"/>
      <charset val="2"/>
      <scheme val="minor"/>
    </font>
    <font>
      <b/>
      <sz val="18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1" fontId="2" fillId="0" borderId="0" xfId="0" applyNumberFormat="1" applyFont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8" fillId="0" borderId="0" xfId="0" applyFont="1" applyAlignment="1">
      <alignment horizontal="right"/>
    </xf>
    <xf numFmtId="11" fontId="0" fillId="0" borderId="0" xfId="0" applyNumberFormat="1"/>
    <xf numFmtId="0" fontId="11" fillId="2" borderId="0" xfId="0" applyFont="1" applyFill="1" applyAlignment="1">
      <alignment horizontal="right"/>
    </xf>
    <xf numFmtId="11" fontId="14" fillId="2" borderId="0" xfId="0" applyNumberFormat="1" applyFont="1" applyFill="1"/>
    <xf numFmtId="0" fontId="13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1" fontId="0" fillId="0" borderId="1" xfId="0" applyNumberFormat="1" applyBorder="1"/>
    <xf numFmtId="0" fontId="2" fillId="4" borderId="1" xfId="0" applyFont="1" applyFill="1" applyBorder="1" applyAlignment="1">
      <alignment horizontal="center" vertical="center"/>
    </xf>
    <xf numFmtId="0" fontId="2" fillId="5" borderId="1" xfId="0" quotePrefix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/>
    </xf>
    <xf numFmtId="165" fontId="2" fillId="6" borderId="1" xfId="1" applyNumberFormat="1" applyFont="1" applyFill="1" applyBorder="1" applyAlignment="1">
      <alignment horizontal="right"/>
    </xf>
    <xf numFmtId="0" fontId="2" fillId="6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3319822238129325"/>
                  <c:y val="1.5357320841223961E-3"/>
                </c:manualLayout>
              </c:layout>
              <c:numFmt formatCode="General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>
                  <a:noFill/>
                </a:ln>
                <a:effectLst>
                  <a:outerShdw blurRad="50800" dist="38100" algn="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'Exp 1'!$F$3:$F$8</c:f>
              <c:numCache>
                <c:formatCode>0.00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1.25</c:v>
                </c:pt>
                <c:pt idx="3">
                  <c:v>1.75</c:v>
                </c:pt>
                <c:pt idx="4">
                  <c:v>2.25</c:v>
                </c:pt>
                <c:pt idx="5">
                  <c:v>2.75</c:v>
                </c:pt>
              </c:numCache>
            </c:numRef>
          </c:xVal>
          <c:yVal>
            <c:numRef>
              <c:f>'Exp 1'!$E$3:$E$8</c:f>
              <c:numCache>
                <c:formatCode>0.0</c:formatCode>
                <c:ptCount val="6"/>
                <c:pt idx="0">
                  <c:v>34.6</c:v>
                </c:pt>
                <c:pt idx="1">
                  <c:v>47.999999999999993</c:v>
                </c:pt>
                <c:pt idx="2">
                  <c:v>61.400000000000006</c:v>
                </c:pt>
                <c:pt idx="3">
                  <c:v>72.599999999999994</c:v>
                </c:pt>
                <c:pt idx="4">
                  <c:v>87.6</c:v>
                </c:pt>
                <c:pt idx="5">
                  <c:v>99.199999999999989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1C-404D-9214-76EB28BCA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777968"/>
        <c:axId val="389781904"/>
      </c:scatterChart>
      <c:valAx>
        <c:axId val="389777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781904"/>
        <c:crosses val="autoZero"/>
        <c:crossBetween val="midCat"/>
      </c:valAx>
      <c:valAx>
        <c:axId val="38978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777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Resistência da torta x pressão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Planilha7!$C$2:$G$2</c:f>
              <c:numCache>
                <c:formatCode>General</c:formatCode>
                <c:ptCount val="5"/>
                <c:pt idx="0">
                  <c:v>0.47</c:v>
                </c:pt>
                <c:pt idx="1">
                  <c:v>1.1399999999999999</c:v>
                </c:pt>
                <c:pt idx="2">
                  <c:v>1.98</c:v>
                </c:pt>
                <c:pt idx="3">
                  <c:v>2.5499999999999998</c:v>
                </c:pt>
                <c:pt idx="4">
                  <c:v>3.45</c:v>
                </c:pt>
              </c:numCache>
            </c:numRef>
          </c:xVal>
          <c:yVal>
            <c:numRef>
              <c:f>Planilha7!$C$3:$G$3</c:f>
              <c:numCache>
                <c:formatCode>0.00E+00</c:formatCode>
                <c:ptCount val="5"/>
                <c:pt idx="0">
                  <c:v>113452935464.20325</c:v>
                </c:pt>
                <c:pt idx="1">
                  <c:v>149454142103.68042</c:v>
                </c:pt>
                <c:pt idx="2">
                  <c:v>165741671442.66132</c:v>
                </c:pt>
                <c:pt idx="3">
                  <c:v>181759478700.01477</c:v>
                </c:pt>
                <c:pt idx="4">
                  <c:v>195519252425.13889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77-48B3-9F86-4CCE18070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716040"/>
        <c:axId val="305717024"/>
      </c:scatterChart>
      <c:valAx>
        <c:axId val="305716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5717024"/>
        <c:crosses val="autoZero"/>
        <c:crossBetween val="midCat"/>
      </c:valAx>
      <c:valAx>
        <c:axId val="30571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5716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Resistência do meio de filtração x pressão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Planilha7!$C$2:$G$2</c:f>
              <c:numCache>
                <c:formatCode>General</c:formatCode>
                <c:ptCount val="5"/>
                <c:pt idx="0">
                  <c:v>0.47</c:v>
                </c:pt>
                <c:pt idx="1">
                  <c:v>1.1399999999999999</c:v>
                </c:pt>
                <c:pt idx="2">
                  <c:v>1.98</c:v>
                </c:pt>
                <c:pt idx="3">
                  <c:v>2.5499999999999998</c:v>
                </c:pt>
                <c:pt idx="4">
                  <c:v>3.45</c:v>
                </c:pt>
              </c:numCache>
            </c:numRef>
          </c:xVal>
          <c:yVal>
            <c:numRef>
              <c:f>Planilha7!$C$4:$G$4</c:f>
              <c:numCache>
                <c:formatCode>0.00E+00</c:formatCode>
                <c:ptCount val="5"/>
                <c:pt idx="0">
                  <c:v>66542090923.787537</c:v>
                </c:pt>
                <c:pt idx="1">
                  <c:v>71906937505.773666</c:v>
                </c:pt>
                <c:pt idx="2">
                  <c:v>94502663484.526566</c:v>
                </c:pt>
                <c:pt idx="3">
                  <c:v>95367867422.632797</c:v>
                </c:pt>
                <c:pt idx="4">
                  <c:v>107958796254.0416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04-4AED-996F-5F77774B3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716040"/>
        <c:axId val="305717024"/>
      </c:scatterChart>
      <c:valAx>
        <c:axId val="305716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5717024"/>
        <c:crosses val="autoZero"/>
        <c:crossBetween val="midCat"/>
      </c:valAx>
      <c:valAx>
        <c:axId val="30571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5716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yVal>
            <c:numRef>
              <c:f>'Exp 1'!$E$3:$E$8</c:f>
              <c:numCache>
                <c:formatCode>0.0</c:formatCode>
                <c:ptCount val="6"/>
                <c:pt idx="0">
                  <c:v>34.6</c:v>
                </c:pt>
                <c:pt idx="1">
                  <c:v>47.999999999999993</c:v>
                </c:pt>
                <c:pt idx="2">
                  <c:v>61.400000000000006</c:v>
                </c:pt>
                <c:pt idx="3">
                  <c:v>72.599999999999994</c:v>
                </c:pt>
                <c:pt idx="4">
                  <c:v>87.6</c:v>
                </c:pt>
                <c:pt idx="5">
                  <c:v>99.199999999999989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11-4A7C-95EC-AE89130E5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777968"/>
        <c:axId val="389781904"/>
      </c:scatterChart>
      <c:valAx>
        <c:axId val="389777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781904"/>
        <c:crosses val="autoZero"/>
        <c:crossBetween val="midCat"/>
      </c:valAx>
      <c:valAx>
        <c:axId val="38978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777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202867337056119"/>
                  <c:y val="4.8006238688013222E-2"/>
                </c:manualLayout>
              </c:layout>
              <c:numFmt formatCode="General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>
                  <a:noFill/>
                </a:ln>
                <a:effectLst>
                  <a:outerShdw blurRad="50800" dist="38100" algn="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pt-BR" sz="16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'Exp 2'!$F$3:$F$10</c:f>
              <c:numCache>
                <c:formatCode>0.00</c:formatCode>
                <c:ptCount val="8"/>
                <c:pt idx="0">
                  <c:v>0.25</c:v>
                </c:pt>
                <c:pt idx="1">
                  <c:v>0.75</c:v>
                </c:pt>
                <c:pt idx="2">
                  <c:v>1.25</c:v>
                </c:pt>
                <c:pt idx="3">
                  <c:v>1.75</c:v>
                </c:pt>
                <c:pt idx="4">
                  <c:v>2.25</c:v>
                </c:pt>
                <c:pt idx="5">
                  <c:v>2.75</c:v>
                </c:pt>
                <c:pt idx="6">
                  <c:v>3.25</c:v>
                </c:pt>
                <c:pt idx="7">
                  <c:v>3.75</c:v>
                </c:pt>
              </c:numCache>
            </c:numRef>
          </c:xVal>
          <c:yVal>
            <c:numRef>
              <c:f>'Exp 2'!$E$3:$E$10</c:f>
              <c:numCache>
                <c:formatCode>0.0</c:formatCode>
                <c:ptCount val="8"/>
                <c:pt idx="0">
                  <c:v>13.6</c:v>
                </c:pt>
                <c:pt idx="1">
                  <c:v>24.4</c:v>
                </c:pt>
                <c:pt idx="2">
                  <c:v>31.200000000000003</c:v>
                </c:pt>
                <c:pt idx="3">
                  <c:v>37.599999999999994</c:v>
                </c:pt>
                <c:pt idx="4">
                  <c:v>45.2</c:v>
                </c:pt>
                <c:pt idx="5">
                  <c:v>52</c:v>
                </c:pt>
                <c:pt idx="6">
                  <c:v>58.399999999999977</c:v>
                </c:pt>
                <c:pt idx="7">
                  <c:v>63.600000000000023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FD-42E6-B6E3-A21D3D355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777968"/>
        <c:axId val="389781904"/>
      </c:scatterChart>
      <c:valAx>
        <c:axId val="389777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781904"/>
        <c:crosses val="autoZero"/>
        <c:crossBetween val="midCat"/>
      </c:valAx>
      <c:valAx>
        <c:axId val="38978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777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yVal>
            <c:numRef>
              <c:f>'Exp 1'!$E$3:$E$8</c:f>
              <c:numCache>
                <c:formatCode>0.0</c:formatCode>
                <c:ptCount val="6"/>
                <c:pt idx="0">
                  <c:v>34.6</c:v>
                </c:pt>
                <c:pt idx="1">
                  <c:v>47.999999999999993</c:v>
                </c:pt>
                <c:pt idx="2">
                  <c:v>61.400000000000006</c:v>
                </c:pt>
                <c:pt idx="3">
                  <c:v>72.599999999999994</c:v>
                </c:pt>
                <c:pt idx="4">
                  <c:v>87.6</c:v>
                </c:pt>
                <c:pt idx="5">
                  <c:v>99.199999999999989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5F-4FAC-B400-00681194D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777968"/>
        <c:axId val="389781904"/>
      </c:scatterChart>
      <c:valAx>
        <c:axId val="389777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781904"/>
        <c:crosses val="autoZero"/>
        <c:crossBetween val="midCat"/>
      </c:valAx>
      <c:valAx>
        <c:axId val="38978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777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202867337056119"/>
                  <c:y val="4.8006238688013222E-2"/>
                </c:manualLayout>
              </c:layout>
              <c:numFmt formatCode="General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>
                  <a:noFill/>
                </a:ln>
                <a:effectLst>
                  <a:outerShdw blurRad="50800" dist="38100" algn="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pt-BR" sz="16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'Exp 3'!$F$3:$F$12</c:f>
              <c:numCache>
                <c:formatCode>0.00</c:formatCode>
                <c:ptCount val="10"/>
                <c:pt idx="0">
                  <c:v>0.25</c:v>
                </c:pt>
                <c:pt idx="1">
                  <c:v>0.75</c:v>
                </c:pt>
                <c:pt idx="2">
                  <c:v>1.25</c:v>
                </c:pt>
                <c:pt idx="3">
                  <c:v>1.75</c:v>
                </c:pt>
                <c:pt idx="4">
                  <c:v>2.25</c:v>
                </c:pt>
                <c:pt idx="5">
                  <c:v>2.75</c:v>
                </c:pt>
                <c:pt idx="6">
                  <c:v>3.25</c:v>
                </c:pt>
                <c:pt idx="7">
                  <c:v>3.75</c:v>
                </c:pt>
                <c:pt idx="8">
                  <c:v>4.25</c:v>
                </c:pt>
                <c:pt idx="9">
                  <c:v>4.75</c:v>
                </c:pt>
              </c:numCache>
            </c:numRef>
          </c:xVal>
          <c:yVal>
            <c:numRef>
              <c:f>'Exp 3'!$E$3:$E$12</c:f>
              <c:numCache>
                <c:formatCode>0.0</c:formatCode>
                <c:ptCount val="10"/>
                <c:pt idx="0">
                  <c:v>12.6</c:v>
                </c:pt>
                <c:pt idx="1">
                  <c:v>15.4</c:v>
                </c:pt>
                <c:pt idx="2">
                  <c:v>20.399999999999999</c:v>
                </c:pt>
                <c:pt idx="3">
                  <c:v>25.6</c:v>
                </c:pt>
                <c:pt idx="4">
                  <c:v>29.400000000000006</c:v>
                </c:pt>
                <c:pt idx="5">
                  <c:v>34.599999999999994</c:v>
                </c:pt>
                <c:pt idx="6">
                  <c:v>39.599999999999994</c:v>
                </c:pt>
                <c:pt idx="7">
                  <c:v>42.400000000000006</c:v>
                </c:pt>
                <c:pt idx="8">
                  <c:v>48</c:v>
                </c:pt>
                <c:pt idx="9">
                  <c:v>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A7-4423-A700-E3ED0F956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777968"/>
        <c:axId val="389781904"/>
      </c:scatterChart>
      <c:valAx>
        <c:axId val="389777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781904"/>
        <c:crosses val="autoZero"/>
        <c:crossBetween val="midCat"/>
      </c:valAx>
      <c:valAx>
        <c:axId val="38978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777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yVal>
            <c:numRef>
              <c:f>'Exp 1'!$E$3:$E$8</c:f>
              <c:numCache>
                <c:formatCode>0.0</c:formatCode>
                <c:ptCount val="6"/>
                <c:pt idx="0">
                  <c:v>34.6</c:v>
                </c:pt>
                <c:pt idx="1">
                  <c:v>47.999999999999993</c:v>
                </c:pt>
                <c:pt idx="2">
                  <c:v>61.400000000000006</c:v>
                </c:pt>
                <c:pt idx="3">
                  <c:v>72.599999999999994</c:v>
                </c:pt>
                <c:pt idx="4">
                  <c:v>87.6</c:v>
                </c:pt>
                <c:pt idx="5">
                  <c:v>99.199999999999989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31-4803-BE1A-29F8CFDFB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777968"/>
        <c:axId val="389781904"/>
      </c:scatterChart>
      <c:valAx>
        <c:axId val="389777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781904"/>
        <c:crosses val="autoZero"/>
        <c:crossBetween val="midCat"/>
      </c:valAx>
      <c:valAx>
        <c:axId val="38978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777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202867337056119"/>
                  <c:y val="4.8006238688013222E-2"/>
                </c:manualLayout>
              </c:layout>
              <c:numFmt formatCode="General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>
                  <a:noFill/>
                </a:ln>
                <a:effectLst>
                  <a:outerShdw blurRad="50800" dist="38100" algn="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pt-BR" sz="16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'Exp 4'!$F$3:$F$14</c:f>
              <c:numCache>
                <c:formatCode>0.00</c:formatCode>
                <c:ptCount val="12"/>
                <c:pt idx="0">
                  <c:v>0.25</c:v>
                </c:pt>
                <c:pt idx="1">
                  <c:v>0.75</c:v>
                </c:pt>
                <c:pt idx="2">
                  <c:v>1.25</c:v>
                </c:pt>
                <c:pt idx="3">
                  <c:v>1.75</c:v>
                </c:pt>
                <c:pt idx="4">
                  <c:v>2.25</c:v>
                </c:pt>
                <c:pt idx="5">
                  <c:v>2.75</c:v>
                </c:pt>
                <c:pt idx="6">
                  <c:v>3.25</c:v>
                </c:pt>
                <c:pt idx="7">
                  <c:v>3.75</c:v>
                </c:pt>
                <c:pt idx="8">
                  <c:v>4.25</c:v>
                </c:pt>
                <c:pt idx="9">
                  <c:v>4.75</c:v>
                </c:pt>
                <c:pt idx="10">
                  <c:v>5.25</c:v>
                </c:pt>
                <c:pt idx="11">
                  <c:v>5.75</c:v>
                </c:pt>
              </c:numCache>
            </c:numRef>
          </c:xVal>
          <c:yVal>
            <c:numRef>
              <c:f>'Exp 4'!$E$3:$E$14</c:f>
              <c:numCache>
                <c:formatCode>0.0</c:formatCode>
                <c:ptCount val="12"/>
                <c:pt idx="0">
                  <c:v>10</c:v>
                </c:pt>
                <c:pt idx="1">
                  <c:v>13</c:v>
                </c:pt>
                <c:pt idx="2">
                  <c:v>16.600000000000001</c:v>
                </c:pt>
                <c:pt idx="3">
                  <c:v>20.6</c:v>
                </c:pt>
                <c:pt idx="4">
                  <c:v>24.799999999999997</c:v>
                </c:pt>
                <c:pt idx="5">
                  <c:v>28.599999999999994</c:v>
                </c:pt>
                <c:pt idx="6">
                  <c:v>32.400000000000006</c:v>
                </c:pt>
                <c:pt idx="7">
                  <c:v>36.400000000000006</c:v>
                </c:pt>
                <c:pt idx="8">
                  <c:v>39.599999999999994</c:v>
                </c:pt>
                <c:pt idx="9">
                  <c:v>44</c:v>
                </c:pt>
                <c:pt idx="10">
                  <c:v>47.600000000000023</c:v>
                </c:pt>
                <c:pt idx="11">
                  <c:v>51.399999999999977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A7-4D29-A700-AAE17704A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777968"/>
        <c:axId val="389781904"/>
      </c:scatterChart>
      <c:valAx>
        <c:axId val="389777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781904"/>
        <c:crosses val="autoZero"/>
        <c:crossBetween val="midCat"/>
      </c:valAx>
      <c:valAx>
        <c:axId val="38978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777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yVal>
            <c:numRef>
              <c:f>'Exp 1'!$E$3:$E$8</c:f>
              <c:numCache>
                <c:formatCode>0.0</c:formatCode>
                <c:ptCount val="6"/>
                <c:pt idx="0">
                  <c:v>34.6</c:v>
                </c:pt>
                <c:pt idx="1">
                  <c:v>47.999999999999993</c:v>
                </c:pt>
                <c:pt idx="2">
                  <c:v>61.400000000000006</c:v>
                </c:pt>
                <c:pt idx="3">
                  <c:v>72.599999999999994</c:v>
                </c:pt>
                <c:pt idx="4">
                  <c:v>87.6</c:v>
                </c:pt>
                <c:pt idx="5">
                  <c:v>99.199999999999989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38-48B0-8AB6-893728B8B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777968"/>
        <c:axId val="389781904"/>
      </c:scatterChart>
      <c:valAx>
        <c:axId val="389777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781904"/>
        <c:crosses val="autoZero"/>
        <c:crossBetween val="midCat"/>
      </c:valAx>
      <c:valAx>
        <c:axId val="38978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777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202867337056119"/>
                  <c:y val="4.8006238688013222E-2"/>
                </c:manualLayout>
              </c:layout>
              <c:numFmt formatCode="General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>
                  <a:noFill/>
                </a:ln>
                <a:effectLst>
                  <a:outerShdw blurRad="50800" dist="38100" algn="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pt-BR" sz="16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'Exp 5'!$F$3:$F$12</c:f>
              <c:numCache>
                <c:formatCode>0.00</c:formatCode>
                <c:ptCount val="10"/>
                <c:pt idx="0">
                  <c:v>0.25</c:v>
                </c:pt>
                <c:pt idx="1">
                  <c:v>0.75</c:v>
                </c:pt>
                <c:pt idx="2">
                  <c:v>1.25</c:v>
                </c:pt>
                <c:pt idx="3">
                  <c:v>1.75</c:v>
                </c:pt>
                <c:pt idx="4">
                  <c:v>2.25</c:v>
                </c:pt>
                <c:pt idx="5">
                  <c:v>2.75</c:v>
                </c:pt>
                <c:pt idx="6">
                  <c:v>3.25</c:v>
                </c:pt>
                <c:pt idx="7">
                  <c:v>3.75</c:v>
                </c:pt>
                <c:pt idx="8">
                  <c:v>4.25</c:v>
                </c:pt>
                <c:pt idx="9">
                  <c:v>4.75</c:v>
                </c:pt>
              </c:numCache>
            </c:numRef>
          </c:xVal>
          <c:yVal>
            <c:numRef>
              <c:f>'Exp 5'!$E$3:$E$12</c:f>
              <c:numCache>
                <c:formatCode>0.0</c:formatCode>
                <c:ptCount val="10"/>
                <c:pt idx="0">
                  <c:v>8.8000000000000007</c:v>
                </c:pt>
                <c:pt idx="1">
                  <c:v>10.199999999999999</c:v>
                </c:pt>
                <c:pt idx="2">
                  <c:v>13.600000000000001</c:v>
                </c:pt>
                <c:pt idx="3">
                  <c:v>16.600000000000001</c:v>
                </c:pt>
                <c:pt idx="4">
                  <c:v>20.200000000000003</c:v>
                </c:pt>
                <c:pt idx="5">
                  <c:v>22.799999999999997</c:v>
                </c:pt>
                <c:pt idx="6">
                  <c:v>25.799999999999997</c:v>
                </c:pt>
                <c:pt idx="7">
                  <c:v>29.199999999999989</c:v>
                </c:pt>
                <c:pt idx="8">
                  <c:v>31.600000000000023</c:v>
                </c:pt>
                <c:pt idx="9">
                  <c:v>35.799999999999983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DB-42BD-9234-68299C239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777968"/>
        <c:axId val="389781904"/>
      </c:scatterChart>
      <c:valAx>
        <c:axId val="389777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781904"/>
        <c:crosses val="autoZero"/>
        <c:crossBetween val="midCat"/>
      </c:valAx>
      <c:valAx>
        <c:axId val="38978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777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 sz="14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104775</xdr:rowOff>
    </xdr:from>
    <xdr:to>
      <xdr:col>0</xdr:col>
      <xdr:colOff>3876675</xdr:colOff>
      <xdr:row>12</xdr:row>
      <xdr:rowOff>190500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396A99F-13A4-4930-99D3-C75737330CDC}"/>
            </a:ext>
          </a:extLst>
        </xdr:cNvPr>
        <xdr:cNvSpPr txBox="1"/>
      </xdr:nvSpPr>
      <xdr:spPr>
        <a:xfrm>
          <a:off x="104775" y="104775"/>
          <a:ext cx="3771900" cy="3790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600">
              <a:solidFill>
                <a:schemeClr val="accent1">
                  <a:lumMod val="75000"/>
                </a:schemeClr>
              </a:solidFill>
            </a:rPr>
            <a:t>Em ensaios de filtração realizados em laboratório a pressão constante com uma suspensão de carbonato de cálcio em água foram obtidos os dados da tabela. A área do filtro era 440 cm</a:t>
          </a:r>
          <a:r>
            <a:rPr lang="pt-BR" sz="1600" baseline="30000">
              <a:solidFill>
                <a:schemeClr val="accent1">
                  <a:lumMod val="75000"/>
                </a:schemeClr>
              </a:solidFill>
            </a:rPr>
            <a:t>2</a:t>
          </a:r>
          <a:r>
            <a:rPr lang="pt-BR" sz="1600">
              <a:solidFill>
                <a:schemeClr val="accent1">
                  <a:lumMod val="75000"/>
                </a:schemeClr>
              </a:solidFill>
            </a:rPr>
            <a:t>, a massa de sólidos por unidade de volume de filtrado é 23,5 g/L e a viscosidade do filtrado é 0,866,10</a:t>
          </a:r>
          <a:r>
            <a:rPr lang="pt-BR" sz="1600" baseline="30000">
              <a:solidFill>
                <a:schemeClr val="accent1">
                  <a:lumMod val="75000"/>
                </a:schemeClr>
              </a:solidFill>
            </a:rPr>
            <a:t>-3</a:t>
          </a:r>
          <a:r>
            <a:rPr lang="pt-BR" sz="1600">
              <a:solidFill>
                <a:schemeClr val="accent1">
                  <a:lumMod val="75000"/>
                </a:schemeClr>
              </a:solidFill>
            </a:rPr>
            <a:t> kg/m.s. Calcular </a:t>
          </a:r>
          <a:r>
            <a:rPr lang="pt-BR" sz="1600">
              <a:solidFill>
                <a:schemeClr val="accent1">
                  <a:lumMod val="75000"/>
                </a:schemeClr>
              </a:solidFill>
              <a:latin typeface="Symbol" panose="05050102010706020507" pitchFamily="18" charset="2"/>
            </a:rPr>
            <a:t>a</a:t>
          </a:r>
          <a:r>
            <a:rPr lang="pt-BR" sz="1600">
              <a:solidFill>
                <a:schemeClr val="accent1">
                  <a:lumMod val="75000"/>
                </a:schemeClr>
              </a:solidFill>
            </a:rPr>
            <a:t> e Rm em função da queda de pressão.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200025</xdr:rowOff>
    </xdr:from>
    <xdr:ext cx="181268" cy="2546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F0184C95-174A-4BF4-995C-8045477401E6}"/>
                </a:ext>
              </a:extLst>
            </xdr:cNvPr>
            <xdr:cNvSpPr txBox="1"/>
          </xdr:nvSpPr>
          <xdr:spPr>
            <a:xfrm>
              <a:off x="3571875" y="200025"/>
              <a:ext cx="181268" cy="2546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pt-BR" sz="16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pt-BR" sz="16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</m:acc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F0184C95-174A-4BF4-995C-8045477401E6}"/>
                </a:ext>
              </a:extLst>
            </xdr:cNvPr>
            <xdr:cNvSpPr txBox="1"/>
          </xdr:nvSpPr>
          <xdr:spPr>
            <a:xfrm>
              <a:off x="3571875" y="200025"/>
              <a:ext cx="181268" cy="2546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600" b="0" i="0">
                  <a:latin typeface="Cambria Math" panose="02040503050406030204" pitchFamily="18" charset="0"/>
                </a:rPr>
                <a:t>𝑉 ̅</a:t>
              </a:r>
              <a:endParaRPr lang="pt-BR" sz="1100"/>
            </a:p>
          </xdr:txBody>
        </xdr:sp>
      </mc:Fallback>
    </mc:AlternateContent>
    <xdr:clientData/>
  </xdr:oneCellAnchor>
  <xdr:twoCellAnchor>
    <xdr:from>
      <xdr:col>7</xdr:col>
      <xdr:colOff>9525</xdr:colOff>
      <xdr:row>0</xdr:row>
      <xdr:rowOff>85724</xdr:rowOff>
    </xdr:from>
    <xdr:to>
      <xdr:col>18</xdr:col>
      <xdr:colOff>9525</xdr:colOff>
      <xdr:row>15</xdr:row>
      <xdr:rowOff>9524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483C849-7526-417E-8F58-22FEA0259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200025</xdr:rowOff>
    </xdr:from>
    <xdr:ext cx="181268" cy="2546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600CB944-3CBC-4436-BB7A-3EE072177DD4}"/>
                </a:ext>
              </a:extLst>
            </xdr:cNvPr>
            <xdr:cNvSpPr txBox="1"/>
          </xdr:nvSpPr>
          <xdr:spPr>
            <a:xfrm>
              <a:off x="3743325" y="200025"/>
              <a:ext cx="181268" cy="2546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pt-BR" sz="16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pt-BR" sz="16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</m:acc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600CB944-3CBC-4436-BB7A-3EE072177DD4}"/>
                </a:ext>
              </a:extLst>
            </xdr:cNvPr>
            <xdr:cNvSpPr txBox="1"/>
          </xdr:nvSpPr>
          <xdr:spPr>
            <a:xfrm>
              <a:off x="3743325" y="200025"/>
              <a:ext cx="181268" cy="2546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600" b="0" i="0">
                  <a:latin typeface="Cambria Math" panose="02040503050406030204" pitchFamily="18" charset="0"/>
                </a:rPr>
                <a:t>𝑉 ̅</a:t>
              </a:r>
              <a:endParaRPr lang="pt-BR" sz="1100"/>
            </a:p>
          </xdr:txBody>
        </xdr:sp>
      </mc:Fallback>
    </mc:AlternateContent>
    <xdr:clientData/>
  </xdr:oneCellAnchor>
  <xdr:twoCellAnchor>
    <xdr:from>
      <xdr:col>7</xdr:col>
      <xdr:colOff>9525</xdr:colOff>
      <xdr:row>0</xdr:row>
      <xdr:rowOff>85724</xdr:rowOff>
    </xdr:from>
    <xdr:to>
      <xdr:col>18</xdr:col>
      <xdr:colOff>9525</xdr:colOff>
      <xdr:row>15</xdr:row>
      <xdr:rowOff>9524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8485DE9-EA01-4FE9-B78F-10B45DA80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238125</xdr:colOff>
      <xdr:row>0</xdr:row>
      <xdr:rowOff>200025</xdr:rowOff>
    </xdr:from>
    <xdr:ext cx="181268" cy="2546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C45F05EF-86A6-4355-9747-36B25ADF6AE0}"/>
                </a:ext>
              </a:extLst>
            </xdr:cNvPr>
            <xdr:cNvSpPr txBox="1"/>
          </xdr:nvSpPr>
          <xdr:spPr>
            <a:xfrm>
              <a:off x="3743325" y="200025"/>
              <a:ext cx="181268" cy="2546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pt-BR" sz="16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pt-BR" sz="16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</m:acc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C45F05EF-86A6-4355-9747-36B25ADF6AE0}"/>
                </a:ext>
              </a:extLst>
            </xdr:cNvPr>
            <xdr:cNvSpPr txBox="1"/>
          </xdr:nvSpPr>
          <xdr:spPr>
            <a:xfrm>
              <a:off x="3743325" y="200025"/>
              <a:ext cx="181268" cy="2546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600" b="0" i="0">
                  <a:latin typeface="Cambria Math" panose="02040503050406030204" pitchFamily="18" charset="0"/>
                </a:rPr>
                <a:t>𝑉 ̅</a:t>
              </a:r>
              <a:endParaRPr lang="pt-BR" sz="1100"/>
            </a:p>
          </xdr:txBody>
        </xdr:sp>
      </mc:Fallback>
    </mc:AlternateContent>
    <xdr:clientData/>
  </xdr:oneCellAnchor>
  <xdr:twoCellAnchor>
    <xdr:from>
      <xdr:col>7</xdr:col>
      <xdr:colOff>9525</xdr:colOff>
      <xdr:row>0</xdr:row>
      <xdr:rowOff>85724</xdr:rowOff>
    </xdr:from>
    <xdr:to>
      <xdr:col>18</xdr:col>
      <xdr:colOff>9525</xdr:colOff>
      <xdr:row>15</xdr:row>
      <xdr:rowOff>9524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8E860B3-E1F0-47AB-9D9C-1697AAC71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200025</xdr:rowOff>
    </xdr:from>
    <xdr:ext cx="181268" cy="2546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F2DA7F6F-61D9-42C7-9A27-8E96AB901673}"/>
                </a:ext>
              </a:extLst>
            </xdr:cNvPr>
            <xdr:cNvSpPr txBox="1"/>
          </xdr:nvSpPr>
          <xdr:spPr>
            <a:xfrm>
              <a:off x="3743325" y="200025"/>
              <a:ext cx="181268" cy="2546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pt-BR" sz="16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pt-BR" sz="16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</m:acc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F2DA7F6F-61D9-42C7-9A27-8E96AB901673}"/>
                </a:ext>
              </a:extLst>
            </xdr:cNvPr>
            <xdr:cNvSpPr txBox="1"/>
          </xdr:nvSpPr>
          <xdr:spPr>
            <a:xfrm>
              <a:off x="3743325" y="200025"/>
              <a:ext cx="181268" cy="2546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600" b="0" i="0">
                  <a:latin typeface="Cambria Math" panose="02040503050406030204" pitchFamily="18" charset="0"/>
                </a:rPr>
                <a:t>𝑉 ̅</a:t>
              </a:r>
              <a:endParaRPr lang="pt-BR" sz="1100"/>
            </a:p>
          </xdr:txBody>
        </xdr:sp>
      </mc:Fallback>
    </mc:AlternateContent>
    <xdr:clientData/>
  </xdr:oneCellAnchor>
  <xdr:twoCellAnchor>
    <xdr:from>
      <xdr:col>7</xdr:col>
      <xdr:colOff>9525</xdr:colOff>
      <xdr:row>0</xdr:row>
      <xdr:rowOff>85724</xdr:rowOff>
    </xdr:from>
    <xdr:to>
      <xdr:col>18</xdr:col>
      <xdr:colOff>9525</xdr:colOff>
      <xdr:row>15</xdr:row>
      <xdr:rowOff>9524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CB0DD5C-55C9-42BC-841B-92C5B50A72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238125</xdr:colOff>
      <xdr:row>0</xdr:row>
      <xdr:rowOff>200025</xdr:rowOff>
    </xdr:from>
    <xdr:ext cx="181268" cy="2546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509842C6-23F3-424F-910F-1D651F7DFD9C}"/>
                </a:ext>
              </a:extLst>
            </xdr:cNvPr>
            <xdr:cNvSpPr txBox="1"/>
          </xdr:nvSpPr>
          <xdr:spPr>
            <a:xfrm>
              <a:off x="3743325" y="200025"/>
              <a:ext cx="181268" cy="2546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pt-BR" sz="16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pt-BR" sz="16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</m:acc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509842C6-23F3-424F-910F-1D651F7DFD9C}"/>
                </a:ext>
              </a:extLst>
            </xdr:cNvPr>
            <xdr:cNvSpPr txBox="1"/>
          </xdr:nvSpPr>
          <xdr:spPr>
            <a:xfrm>
              <a:off x="3743325" y="200025"/>
              <a:ext cx="181268" cy="2546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600" b="0" i="0">
                  <a:latin typeface="Cambria Math" panose="02040503050406030204" pitchFamily="18" charset="0"/>
                </a:rPr>
                <a:t>𝑉 ̅</a:t>
              </a:r>
              <a:endParaRPr lang="pt-BR" sz="1100"/>
            </a:p>
          </xdr:txBody>
        </xdr:sp>
      </mc:Fallback>
    </mc:AlternateContent>
    <xdr:clientData/>
  </xdr:oneCellAnchor>
  <xdr:twoCellAnchor>
    <xdr:from>
      <xdr:col>7</xdr:col>
      <xdr:colOff>9525</xdr:colOff>
      <xdr:row>0</xdr:row>
      <xdr:rowOff>85724</xdr:rowOff>
    </xdr:from>
    <xdr:to>
      <xdr:col>18</xdr:col>
      <xdr:colOff>9525</xdr:colOff>
      <xdr:row>15</xdr:row>
      <xdr:rowOff>9524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A8C4B89-C929-4834-9B4A-67CAA0C2F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200025</xdr:rowOff>
    </xdr:from>
    <xdr:ext cx="181268" cy="2546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78496F4C-8FDA-4A91-8E06-11AB848CDF9C}"/>
                </a:ext>
              </a:extLst>
            </xdr:cNvPr>
            <xdr:cNvSpPr txBox="1"/>
          </xdr:nvSpPr>
          <xdr:spPr>
            <a:xfrm>
              <a:off x="3743325" y="200025"/>
              <a:ext cx="181268" cy="2546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pt-BR" sz="16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pt-BR" sz="16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</m:acc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78496F4C-8FDA-4A91-8E06-11AB848CDF9C}"/>
                </a:ext>
              </a:extLst>
            </xdr:cNvPr>
            <xdr:cNvSpPr txBox="1"/>
          </xdr:nvSpPr>
          <xdr:spPr>
            <a:xfrm>
              <a:off x="3743325" y="200025"/>
              <a:ext cx="181268" cy="2546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600" b="0" i="0">
                  <a:latin typeface="Cambria Math" panose="02040503050406030204" pitchFamily="18" charset="0"/>
                </a:rPr>
                <a:t>𝑉 ̅</a:t>
              </a:r>
              <a:endParaRPr lang="pt-BR" sz="1100"/>
            </a:p>
          </xdr:txBody>
        </xdr:sp>
      </mc:Fallback>
    </mc:AlternateContent>
    <xdr:clientData/>
  </xdr:oneCellAnchor>
  <xdr:twoCellAnchor>
    <xdr:from>
      <xdr:col>7</xdr:col>
      <xdr:colOff>9525</xdr:colOff>
      <xdr:row>0</xdr:row>
      <xdr:rowOff>85724</xdr:rowOff>
    </xdr:from>
    <xdr:to>
      <xdr:col>18</xdr:col>
      <xdr:colOff>9525</xdr:colOff>
      <xdr:row>15</xdr:row>
      <xdr:rowOff>9524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08F3D80-9EA8-45D9-B04A-500E7F4D7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238125</xdr:colOff>
      <xdr:row>0</xdr:row>
      <xdr:rowOff>200025</xdr:rowOff>
    </xdr:from>
    <xdr:ext cx="181268" cy="2546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77D9CF41-8535-423B-9578-0EDB3BBDCC1F}"/>
                </a:ext>
              </a:extLst>
            </xdr:cNvPr>
            <xdr:cNvSpPr txBox="1"/>
          </xdr:nvSpPr>
          <xdr:spPr>
            <a:xfrm>
              <a:off x="3743325" y="200025"/>
              <a:ext cx="181268" cy="2546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pt-BR" sz="16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pt-BR" sz="16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</m:acc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77D9CF41-8535-423B-9578-0EDB3BBDCC1F}"/>
                </a:ext>
              </a:extLst>
            </xdr:cNvPr>
            <xdr:cNvSpPr txBox="1"/>
          </xdr:nvSpPr>
          <xdr:spPr>
            <a:xfrm>
              <a:off x="3743325" y="200025"/>
              <a:ext cx="181268" cy="2546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600" b="0" i="0">
                  <a:latin typeface="Cambria Math" panose="02040503050406030204" pitchFamily="18" charset="0"/>
                </a:rPr>
                <a:t>𝑉 ̅</a:t>
              </a:r>
              <a:endParaRPr lang="pt-BR" sz="1100"/>
            </a:p>
          </xdr:txBody>
        </xdr:sp>
      </mc:Fallback>
    </mc:AlternateContent>
    <xdr:clientData/>
  </xdr:oneCellAnchor>
  <xdr:twoCellAnchor>
    <xdr:from>
      <xdr:col>7</xdr:col>
      <xdr:colOff>9525</xdr:colOff>
      <xdr:row>0</xdr:row>
      <xdr:rowOff>85724</xdr:rowOff>
    </xdr:from>
    <xdr:to>
      <xdr:col>18</xdr:col>
      <xdr:colOff>9525</xdr:colOff>
      <xdr:row>15</xdr:row>
      <xdr:rowOff>9524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D091AD2-8BC8-47CB-8E8C-44684C5E9E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200025</xdr:rowOff>
    </xdr:from>
    <xdr:ext cx="181268" cy="2546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E75A3D4C-BC08-47E3-981C-963B28417F64}"/>
                </a:ext>
              </a:extLst>
            </xdr:cNvPr>
            <xdr:cNvSpPr txBox="1"/>
          </xdr:nvSpPr>
          <xdr:spPr>
            <a:xfrm>
              <a:off x="3743325" y="200025"/>
              <a:ext cx="181268" cy="2546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pt-BR" sz="16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pt-BR" sz="16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</m:acc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E75A3D4C-BC08-47E3-981C-963B28417F64}"/>
                </a:ext>
              </a:extLst>
            </xdr:cNvPr>
            <xdr:cNvSpPr txBox="1"/>
          </xdr:nvSpPr>
          <xdr:spPr>
            <a:xfrm>
              <a:off x="3743325" y="200025"/>
              <a:ext cx="181268" cy="2546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600" b="0" i="0">
                  <a:latin typeface="Cambria Math" panose="02040503050406030204" pitchFamily="18" charset="0"/>
                </a:rPr>
                <a:t>𝑉 ̅</a:t>
              </a:r>
              <a:endParaRPr lang="pt-BR" sz="1100"/>
            </a:p>
          </xdr:txBody>
        </xdr:sp>
      </mc:Fallback>
    </mc:AlternateContent>
    <xdr:clientData/>
  </xdr:oneCellAnchor>
  <xdr:twoCellAnchor>
    <xdr:from>
      <xdr:col>7</xdr:col>
      <xdr:colOff>9525</xdr:colOff>
      <xdr:row>0</xdr:row>
      <xdr:rowOff>85724</xdr:rowOff>
    </xdr:from>
    <xdr:to>
      <xdr:col>18</xdr:col>
      <xdr:colOff>9525</xdr:colOff>
      <xdr:row>15</xdr:row>
      <xdr:rowOff>9524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1E4B08D-F112-48CA-8AC6-525464845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238125</xdr:colOff>
      <xdr:row>0</xdr:row>
      <xdr:rowOff>200025</xdr:rowOff>
    </xdr:from>
    <xdr:ext cx="181268" cy="2546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BF3E2BA2-047C-47A2-A747-46BABBB3E3E8}"/>
                </a:ext>
              </a:extLst>
            </xdr:cNvPr>
            <xdr:cNvSpPr txBox="1"/>
          </xdr:nvSpPr>
          <xdr:spPr>
            <a:xfrm>
              <a:off x="3743325" y="200025"/>
              <a:ext cx="181268" cy="2546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pt-BR" sz="16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pt-BR" sz="16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</m:acc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BF3E2BA2-047C-47A2-A747-46BABBB3E3E8}"/>
                </a:ext>
              </a:extLst>
            </xdr:cNvPr>
            <xdr:cNvSpPr txBox="1"/>
          </xdr:nvSpPr>
          <xdr:spPr>
            <a:xfrm>
              <a:off x="3743325" y="200025"/>
              <a:ext cx="181268" cy="2546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600" b="0" i="0">
                  <a:latin typeface="Cambria Math" panose="02040503050406030204" pitchFamily="18" charset="0"/>
                </a:rPr>
                <a:t>𝑉 ̅</a:t>
              </a:r>
              <a:endParaRPr lang="pt-BR" sz="1100"/>
            </a:p>
          </xdr:txBody>
        </xdr:sp>
      </mc:Fallback>
    </mc:AlternateContent>
    <xdr:clientData/>
  </xdr:oneCellAnchor>
  <xdr:twoCellAnchor>
    <xdr:from>
      <xdr:col>7</xdr:col>
      <xdr:colOff>9525</xdr:colOff>
      <xdr:row>0</xdr:row>
      <xdr:rowOff>85724</xdr:rowOff>
    </xdr:from>
    <xdr:to>
      <xdr:col>18</xdr:col>
      <xdr:colOff>9525</xdr:colOff>
      <xdr:row>15</xdr:row>
      <xdr:rowOff>9524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9639A6F-EA13-4155-8D99-07BCE469C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123824</xdr:rowOff>
    </xdr:from>
    <xdr:to>
      <xdr:col>9</xdr:col>
      <xdr:colOff>9524</xdr:colOff>
      <xdr:row>20</xdr:row>
      <xdr:rowOff>190499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C9DA2B1-0A75-4C64-AC2C-645459B308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4</xdr:row>
      <xdr:rowOff>123824</xdr:rowOff>
    </xdr:from>
    <xdr:to>
      <xdr:col>18</xdr:col>
      <xdr:colOff>552450</xdr:colOff>
      <xdr:row>20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7022407-A737-4A36-A11F-82F8C002F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1FBA2-2E8B-4B1E-82F8-274452C31AD0}">
  <dimension ref="A1:G15"/>
  <sheetViews>
    <sheetView showGridLines="0" tabSelected="1" zoomScale="110" zoomScaleNormal="110" workbookViewId="0">
      <selection activeCell="B1" sqref="B1"/>
    </sheetView>
  </sheetViews>
  <sheetFormatPr defaultRowHeight="21"/>
  <cols>
    <col min="1" max="1" width="59.85546875" customWidth="1"/>
    <col min="2" max="2" width="18.140625" style="2" customWidth="1"/>
    <col min="3" max="7" width="12" style="1" customWidth="1"/>
  </cols>
  <sheetData>
    <row r="1" spans="1:7" s="4" customFormat="1" ht="38.25" customHeight="1">
      <c r="A1" s="3"/>
      <c r="B1" s="26" t="s">
        <v>0</v>
      </c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s="4" customFormat="1" ht="32.25" customHeight="1">
      <c r="B2" s="27" t="s">
        <v>30</v>
      </c>
      <c r="C2" s="28">
        <v>0.47</v>
      </c>
      <c r="D2" s="28">
        <v>1.1399999999999999</v>
      </c>
      <c r="E2" s="28">
        <v>1.98</v>
      </c>
      <c r="F2" s="28">
        <v>2.5499999999999998</v>
      </c>
      <c r="G2" s="28">
        <v>3.45</v>
      </c>
    </row>
    <row r="3" spans="1:7" ht="32.25" customHeight="1">
      <c r="B3" s="29" t="s">
        <v>2</v>
      </c>
      <c r="C3" s="32" t="s">
        <v>3</v>
      </c>
      <c r="D3" s="32"/>
      <c r="E3" s="32"/>
      <c r="F3" s="32"/>
      <c r="G3" s="32"/>
    </row>
    <row r="4" spans="1:7">
      <c r="B4" s="30">
        <v>0.5</v>
      </c>
      <c r="C4" s="31">
        <v>17.3</v>
      </c>
      <c r="D4" s="31">
        <v>6.8</v>
      </c>
      <c r="E4" s="31">
        <v>6.3</v>
      </c>
      <c r="F4" s="31">
        <v>5</v>
      </c>
      <c r="G4" s="31">
        <v>4.4000000000000004</v>
      </c>
    </row>
    <row r="5" spans="1:7">
      <c r="B5" s="30">
        <v>1</v>
      </c>
      <c r="C5" s="31">
        <v>41.3</v>
      </c>
      <c r="D5" s="31">
        <v>19</v>
      </c>
      <c r="E5" s="31">
        <v>14</v>
      </c>
      <c r="F5" s="31">
        <v>11.5</v>
      </c>
      <c r="G5" s="31">
        <v>9.5</v>
      </c>
    </row>
    <row r="6" spans="1:7">
      <c r="B6" s="30">
        <v>1.5</v>
      </c>
      <c r="C6" s="31">
        <v>72</v>
      </c>
      <c r="D6" s="31">
        <v>34.6</v>
      </c>
      <c r="E6" s="31">
        <v>24.2</v>
      </c>
      <c r="F6" s="31">
        <v>19.8</v>
      </c>
      <c r="G6" s="31">
        <v>16.3</v>
      </c>
    </row>
    <row r="7" spans="1:7">
      <c r="B7" s="30">
        <v>2</v>
      </c>
      <c r="C7" s="31">
        <v>108.3</v>
      </c>
      <c r="D7" s="31">
        <v>53.4</v>
      </c>
      <c r="E7" s="31">
        <v>37</v>
      </c>
      <c r="F7" s="31">
        <v>30.1</v>
      </c>
      <c r="G7" s="31">
        <v>24.6</v>
      </c>
    </row>
    <row r="8" spans="1:7">
      <c r="B8" s="30">
        <v>2.5</v>
      </c>
      <c r="C8" s="31">
        <v>152.1</v>
      </c>
      <c r="D8" s="31">
        <v>76</v>
      </c>
      <c r="E8" s="31">
        <v>51.7</v>
      </c>
      <c r="F8" s="31">
        <v>42.5</v>
      </c>
      <c r="G8" s="31">
        <v>34.700000000000003</v>
      </c>
    </row>
    <row r="9" spans="1:7">
      <c r="B9" s="30">
        <v>3</v>
      </c>
      <c r="C9" s="31">
        <v>201.7</v>
      </c>
      <c r="D9" s="31">
        <v>102</v>
      </c>
      <c r="E9" s="31">
        <v>69</v>
      </c>
      <c r="F9" s="31">
        <v>56.8</v>
      </c>
      <c r="G9" s="31">
        <v>46.1</v>
      </c>
    </row>
    <row r="10" spans="1:7">
      <c r="B10" s="30">
        <v>3.5</v>
      </c>
      <c r="C10" s="31"/>
      <c r="D10" s="31">
        <v>131.19999999999999</v>
      </c>
      <c r="E10" s="31">
        <v>88.8</v>
      </c>
      <c r="F10" s="31">
        <v>73</v>
      </c>
      <c r="G10" s="31">
        <v>59</v>
      </c>
    </row>
    <row r="11" spans="1:7">
      <c r="B11" s="30">
        <v>4</v>
      </c>
      <c r="C11" s="31"/>
      <c r="D11" s="31">
        <v>163</v>
      </c>
      <c r="E11" s="31">
        <v>110</v>
      </c>
      <c r="F11" s="31">
        <v>91.2</v>
      </c>
      <c r="G11" s="31">
        <v>73.599999999999994</v>
      </c>
    </row>
    <row r="12" spans="1:7">
      <c r="B12" s="30">
        <v>4.5</v>
      </c>
      <c r="C12" s="31"/>
      <c r="D12" s="31"/>
      <c r="E12" s="31">
        <v>134</v>
      </c>
      <c r="F12" s="31">
        <v>111</v>
      </c>
      <c r="G12" s="31">
        <v>89.4</v>
      </c>
    </row>
    <row r="13" spans="1:7">
      <c r="B13" s="30">
        <v>5</v>
      </c>
      <c r="C13" s="31"/>
      <c r="D13" s="31"/>
      <c r="E13" s="31">
        <v>160</v>
      </c>
      <c r="F13" s="31">
        <v>133</v>
      </c>
      <c r="G13" s="31">
        <v>107.3</v>
      </c>
    </row>
    <row r="14" spans="1:7">
      <c r="B14" s="30">
        <v>5.5</v>
      </c>
      <c r="C14" s="31"/>
      <c r="D14" s="31"/>
      <c r="E14" s="31"/>
      <c r="F14" s="31">
        <v>156.80000000000001</v>
      </c>
      <c r="G14" s="31"/>
    </row>
    <row r="15" spans="1:7">
      <c r="B15" s="30">
        <v>6</v>
      </c>
      <c r="C15" s="31"/>
      <c r="D15" s="31"/>
      <c r="E15" s="31"/>
      <c r="F15" s="31">
        <v>182.5</v>
      </c>
      <c r="G15" s="31"/>
    </row>
  </sheetData>
  <mergeCells count="1">
    <mergeCell ref="C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CA1C6-71DF-4D01-B77B-CED29FDF448F}">
  <dimension ref="A1:I30"/>
  <sheetViews>
    <sheetView showGridLines="0" workbookViewId="0"/>
  </sheetViews>
  <sheetFormatPr defaultRowHeight="15"/>
  <cols>
    <col min="1" max="1" width="12.5703125" customWidth="1"/>
    <col min="2" max="2" width="10" customWidth="1"/>
    <col min="4" max="4" width="8.42578125" customWidth="1"/>
    <col min="5" max="5" width="12.42578125" customWidth="1"/>
    <col min="6" max="6" width="9.140625" customWidth="1"/>
    <col min="9" max="9" width="12.7109375" bestFit="1" customWidth="1"/>
  </cols>
  <sheetData>
    <row r="1" spans="1:6" ht="50.25" customHeight="1">
      <c r="A1" s="10" t="s">
        <v>2</v>
      </c>
      <c r="B1" s="10" t="s">
        <v>3</v>
      </c>
      <c r="C1" s="11" t="s">
        <v>4</v>
      </c>
      <c r="D1" s="11" t="s">
        <v>5</v>
      </c>
      <c r="E1" s="11" t="s">
        <v>6</v>
      </c>
      <c r="F1" s="10"/>
    </row>
    <row r="2" spans="1:6" ht="21">
      <c r="A2" s="7">
        <v>0</v>
      </c>
      <c r="B2" s="9">
        <v>0</v>
      </c>
      <c r="C2" s="9"/>
      <c r="D2" s="9"/>
      <c r="E2" s="9"/>
      <c r="F2" s="9"/>
    </row>
    <row r="3" spans="1:6" ht="21">
      <c r="A3" s="7">
        <v>0.5</v>
      </c>
      <c r="B3" s="9">
        <v>17.3</v>
      </c>
      <c r="C3" s="9">
        <f>B3-B2</f>
        <v>17.3</v>
      </c>
      <c r="D3" s="9">
        <f>A3-A2</f>
        <v>0.5</v>
      </c>
      <c r="E3" s="9">
        <f>C3/D3</f>
        <v>34.6</v>
      </c>
      <c r="F3" s="12">
        <f>(A2+A3)/2</f>
        <v>0.25</v>
      </c>
    </row>
    <row r="4" spans="1:6" ht="21">
      <c r="A4" s="7">
        <v>1</v>
      </c>
      <c r="B4" s="9">
        <v>41.3</v>
      </c>
      <c r="C4" s="9">
        <f>B4-B3</f>
        <v>23.999999999999996</v>
      </c>
      <c r="D4" s="9">
        <f t="shared" ref="D4:D8" si="0">A4-A3</f>
        <v>0.5</v>
      </c>
      <c r="E4" s="9">
        <f t="shared" ref="E4:E8" si="1">C4/D4</f>
        <v>47.999999999999993</v>
      </c>
      <c r="F4" s="12">
        <f t="shared" ref="F4:F8" si="2">(A3+A4)/2</f>
        <v>0.75</v>
      </c>
    </row>
    <row r="5" spans="1:6" ht="21">
      <c r="A5" s="7">
        <v>1.5</v>
      </c>
      <c r="B5" s="9">
        <v>72</v>
      </c>
      <c r="C5" s="9">
        <f t="shared" ref="C5:C8" si="3">B5-B4</f>
        <v>30.700000000000003</v>
      </c>
      <c r="D5" s="9">
        <f t="shared" si="0"/>
        <v>0.5</v>
      </c>
      <c r="E5" s="9">
        <f t="shared" si="1"/>
        <v>61.400000000000006</v>
      </c>
      <c r="F5" s="12">
        <f t="shared" si="2"/>
        <v>1.25</v>
      </c>
    </row>
    <row r="6" spans="1:6" ht="21">
      <c r="A6" s="7">
        <v>2</v>
      </c>
      <c r="B6" s="9">
        <v>108.3</v>
      </c>
      <c r="C6" s="9">
        <f t="shared" si="3"/>
        <v>36.299999999999997</v>
      </c>
      <c r="D6" s="9">
        <f t="shared" si="0"/>
        <v>0.5</v>
      </c>
      <c r="E6" s="9">
        <f t="shared" si="1"/>
        <v>72.599999999999994</v>
      </c>
      <c r="F6" s="12">
        <f t="shared" si="2"/>
        <v>1.75</v>
      </c>
    </row>
    <row r="7" spans="1:6" ht="21">
      <c r="A7" s="7">
        <v>2.5</v>
      </c>
      <c r="B7" s="9">
        <v>152.1</v>
      </c>
      <c r="C7" s="9">
        <f t="shared" si="3"/>
        <v>43.8</v>
      </c>
      <c r="D7" s="9">
        <f t="shared" si="0"/>
        <v>0.5</v>
      </c>
      <c r="E7" s="9">
        <f t="shared" si="1"/>
        <v>87.6</v>
      </c>
      <c r="F7" s="12">
        <f t="shared" si="2"/>
        <v>2.25</v>
      </c>
    </row>
    <row r="8" spans="1:6" ht="21">
      <c r="A8" s="7">
        <v>3</v>
      </c>
      <c r="B8" s="9">
        <v>201.7</v>
      </c>
      <c r="C8" s="9">
        <f t="shared" si="3"/>
        <v>49.599999999999994</v>
      </c>
      <c r="D8" s="9">
        <f t="shared" si="0"/>
        <v>0.5</v>
      </c>
      <c r="E8" s="9">
        <f t="shared" si="1"/>
        <v>99.199999999999989</v>
      </c>
      <c r="F8" s="12">
        <f t="shared" si="2"/>
        <v>2.75</v>
      </c>
    </row>
    <row r="9" spans="1:6" ht="21">
      <c r="A9" s="7">
        <v>3.5</v>
      </c>
      <c r="B9" s="9"/>
      <c r="C9" s="9"/>
      <c r="D9" s="9"/>
      <c r="E9" s="9"/>
      <c r="F9" s="12"/>
    </row>
    <row r="10" spans="1:6" ht="21">
      <c r="A10" s="7">
        <v>4</v>
      </c>
      <c r="B10" s="9"/>
      <c r="C10" s="9"/>
      <c r="D10" s="9"/>
      <c r="E10" s="9"/>
      <c r="F10" s="12"/>
    </row>
    <row r="11" spans="1:6" ht="21">
      <c r="A11" s="7">
        <v>4.5</v>
      </c>
      <c r="B11" s="9"/>
      <c r="C11" s="9"/>
      <c r="D11" s="9"/>
      <c r="E11" s="9"/>
      <c r="F11" s="12"/>
    </row>
    <row r="12" spans="1:6" ht="21">
      <c r="A12" s="7">
        <v>5</v>
      </c>
      <c r="B12" s="9"/>
      <c r="C12" s="9"/>
      <c r="D12" s="9"/>
      <c r="E12" s="9"/>
      <c r="F12" s="12"/>
    </row>
    <row r="13" spans="1:6" ht="21">
      <c r="A13" s="7">
        <v>5.5</v>
      </c>
      <c r="B13" s="9"/>
      <c r="C13" s="9"/>
      <c r="D13" s="9"/>
      <c r="E13" s="9"/>
      <c r="F13" s="12"/>
    </row>
    <row r="14" spans="1:6" ht="21">
      <c r="A14" s="7">
        <v>6</v>
      </c>
      <c r="B14" s="9"/>
      <c r="C14" s="9"/>
      <c r="D14" s="9"/>
      <c r="E14" s="9"/>
      <c r="F14" s="12"/>
    </row>
    <row r="15" spans="1:6" ht="21">
      <c r="F15" s="1"/>
    </row>
    <row r="16" spans="1:6" ht="21">
      <c r="F16" s="1"/>
    </row>
    <row r="17" spans="1:9" ht="23.25">
      <c r="A17" s="13" t="s">
        <v>7</v>
      </c>
      <c r="B17" s="14">
        <v>25.866</v>
      </c>
      <c r="C17" s="1" t="s">
        <v>10</v>
      </c>
      <c r="D17" t="s">
        <v>13</v>
      </c>
      <c r="E17" s="15">
        <f>1000000*B17</f>
        <v>25866000</v>
      </c>
      <c r="F17" s="1" t="s">
        <v>11</v>
      </c>
    </row>
    <row r="18" spans="1:9" ht="23.25">
      <c r="A18" s="13" t="s">
        <v>8</v>
      </c>
      <c r="B18" s="14">
        <v>28.405000000000001</v>
      </c>
      <c r="C18" s="1" t="s">
        <v>9</v>
      </c>
      <c r="D18" t="s">
        <v>13</v>
      </c>
      <c r="E18" s="15">
        <f>1000*B18</f>
        <v>28405</v>
      </c>
      <c r="F18" s="1" t="s">
        <v>12</v>
      </c>
    </row>
    <row r="21" spans="1:9" ht="23.25">
      <c r="A21" s="16" t="s">
        <v>14</v>
      </c>
      <c r="B21" t="s">
        <v>27</v>
      </c>
      <c r="D21" s="16" t="s">
        <v>14</v>
      </c>
      <c r="E21">
        <f>440*0.0001</f>
        <v>4.4000000000000004E-2</v>
      </c>
      <c r="F21" t="s">
        <v>19</v>
      </c>
      <c r="H21" s="20" t="s">
        <v>26</v>
      </c>
      <c r="I21" s="21">
        <f>E17*E21*E21*E22*E23/(E24*E25)</f>
        <v>113452935464.20325</v>
      </c>
    </row>
    <row r="22" spans="1:9" ht="17.25">
      <c r="D22" s="16" t="s">
        <v>15</v>
      </c>
      <c r="E22">
        <v>9.81</v>
      </c>
      <c r="F22" t="s">
        <v>18</v>
      </c>
    </row>
    <row r="23" spans="1:9" ht="23.25">
      <c r="A23" s="17" t="s">
        <v>16</v>
      </c>
      <c r="B23" t="s">
        <v>17</v>
      </c>
      <c r="D23" s="17" t="s">
        <v>16</v>
      </c>
      <c r="E23">
        <f>Dados!C2*10000</f>
        <v>4700</v>
      </c>
      <c r="F23" t="s">
        <v>20</v>
      </c>
      <c r="H23" s="22" t="s">
        <v>25</v>
      </c>
      <c r="I23" s="21">
        <f>E18*E21*E23*E22/E25</f>
        <v>66542090923.787537</v>
      </c>
    </row>
    <row r="24" spans="1:9" ht="17.25">
      <c r="D24" s="16" t="s">
        <v>21</v>
      </c>
      <c r="E24">
        <f>23.5</f>
        <v>23.5</v>
      </c>
      <c r="F24" t="s">
        <v>22</v>
      </c>
    </row>
    <row r="25" spans="1:9">
      <c r="D25" s="18" t="s">
        <v>23</v>
      </c>
      <c r="E25">
        <f>0.866*0.001</f>
        <v>8.6600000000000002E-4</v>
      </c>
      <c r="F25" t="s">
        <v>24</v>
      </c>
    </row>
    <row r="26" spans="1:9">
      <c r="D26" s="16"/>
    </row>
    <row r="27" spans="1:9">
      <c r="D27" s="16"/>
    </row>
    <row r="28" spans="1:9">
      <c r="D28" s="16"/>
      <c r="E28" s="19"/>
    </row>
    <row r="29" spans="1:9">
      <c r="D29" s="16"/>
    </row>
    <row r="30" spans="1:9">
      <c r="D30" s="16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6E8F-AFA2-4970-9D4C-A8EC892585BF}">
  <dimension ref="A1:I30"/>
  <sheetViews>
    <sheetView showGridLines="0" workbookViewId="0"/>
  </sheetViews>
  <sheetFormatPr defaultRowHeight="15"/>
  <cols>
    <col min="1" max="1" width="12.5703125" customWidth="1"/>
    <col min="2" max="2" width="10" customWidth="1"/>
    <col min="4" max="4" width="8.42578125" customWidth="1"/>
    <col min="5" max="5" width="12.42578125" customWidth="1"/>
    <col min="9" max="9" width="12.7109375" bestFit="1" customWidth="1"/>
  </cols>
  <sheetData>
    <row r="1" spans="1:6" ht="50.25" customHeight="1">
      <c r="A1" s="10" t="s">
        <v>2</v>
      </c>
      <c r="B1" s="10" t="s">
        <v>3</v>
      </c>
      <c r="C1" s="11" t="s">
        <v>4</v>
      </c>
      <c r="D1" s="11" t="s">
        <v>5</v>
      </c>
      <c r="E1" s="11" t="s">
        <v>6</v>
      </c>
      <c r="F1" s="10"/>
    </row>
    <row r="2" spans="1:6" ht="21">
      <c r="A2" s="7">
        <v>0</v>
      </c>
      <c r="B2" s="9">
        <v>0</v>
      </c>
      <c r="C2" s="9"/>
      <c r="D2" s="9"/>
      <c r="E2" s="9"/>
      <c r="F2" s="9"/>
    </row>
    <row r="3" spans="1:6" ht="21">
      <c r="A3" s="7">
        <v>0.5</v>
      </c>
      <c r="B3" s="8">
        <v>6.8</v>
      </c>
      <c r="C3" s="9">
        <f>B3-B2</f>
        <v>6.8</v>
      </c>
      <c r="D3" s="9">
        <f>A3-A2</f>
        <v>0.5</v>
      </c>
      <c r="E3" s="9">
        <f>C3/D3</f>
        <v>13.6</v>
      </c>
      <c r="F3" s="12">
        <f>(A2+A3)/2</f>
        <v>0.25</v>
      </c>
    </row>
    <row r="4" spans="1:6" ht="21">
      <c r="A4" s="7">
        <v>1</v>
      </c>
      <c r="B4" s="8">
        <v>19</v>
      </c>
      <c r="C4" s="9">
        <f>B4-B3</f>
        <v>12.2</v>
      </c>
      <c r="D4" s="9">
        <f t="shared" ref="D4:D8" si="0">A4-A3</f>
        <v>0.5</v>
      </c>
      <c r="E4" s="9">
        <f t="shared" ref="E4:E8" si="1">C4/D4</f>
        <v>24.4</v>
      </c>
      <c r="F4" s="12">
        <f t="shared" ref="F4:F8" si="2">(A3+A4)/2</f>
        <v>0.75</v>
      </c>
    </row>
    <row r="5" spans="1:6" ht="21">
      <c r="A5" s="7">
        <v>1.5</v>
      </c>
      <c r="B5" s="8">
        <v>34.6</v>
      </c>
      <c r="C5" s="9">
        <f t="shared" ref="C5:C10" si="3">B5-B4</f>
        <v>15.600000000000001</v>
      </c>
      <c r="D5" s="9">
        <f t="shared" si="0"/>
        <v>0.5</v>
      </c>
      <c r="E5" s="9">
        <f t="shared" si="1"/>
        <v>31.200000000000003</v>
      </c>
      <c r="F5" s="12">
        <f t="shared" si="2"/>
        <v>1.25</v>
      </c>
    </row>
    <row r="6" spans="1:6" ht="21">
      <c r="A6" s="7">
        <v>2</v>
      </c>
      <c r="B6" s="8">
        <v>53.4</v>
      </c>
      <c r="C6" s="9">
        <f t="shared" si="3"/>
        <v>18.799999999999997</v>
      </c>
      <c r="D6" s="9">
        <f t="shared" si="0"/>
        <v>0.5</v>
      </c>
      <c r="E6" s="9">
        <f t="shared" si="1"/>
        <v>37.599999999999994</v>
      </c>
      <c r="F6" s="12">
        <f t="shared" si="2"/>
        <v>1.75</v>
      </c>
    </row>
    <row r="7" spans="1:6" ht="21">
      <c r="A7" s="7">
        <v>2.5</v>
      </c>
      <c r="B7" s="8">
        <v>76</v>
      </c>
      <c r="C7" s="9">
        <f t="shared" si="3"/>
        <v>22.6</v>
      </c>
      <c r="D7" s="9">
        <f t="shared" si="0"/>
        <v>0.5</v>
      </c>
      <c r="E7" s="9">
        <f t="shared" si="1"/>
        <v>45.2</v>
      </c>
      <c r="F7" s="12">
        <f t="shared" si="2"/>
        <v>2.25</v>
      </c>
    </row>
    <row r="8" spans="1:6" ht="21">
      <c r="A8" s="7">
        <v>3</v>
      </c>
      <c r="B8" s="8">
        <v>102</v>
      </c>
      <c r="C8" s="9">
        <f t="shared" si="3"/>
        <v>26</v>
      </c>
      <c r="D8" s="9">
        <f t="shared" si="0"/>
        <v>0.5</v>
      </c>
      <c r="E8" s="9">
        <f t="shared" si="1"/>
        <v>52</v>
      </c>
      <c r="F8" s="12">
        <f t="shared" si="2"/>
        <v>2.75</v>
      </c>
    </row>
    <row r="9" spans="1:6" ht="21">
      <c r="A9" s="7">
        <v>3.5</v>
      </c>
      <c r="B9" s="8">
        <v>131.19999999999999</v>
      </c>
      <c r="C9" s="9">
        <f t="shared" si="3"/>
        <v>29.199999999999989</v>
      </c>
      <c r="D9" s="9">
        <f t="shared" ref="D9:D10" si="4">A9-A8</f>
        <v>0.5</v>
      </c>
      <c r="E9" s="9">
        <f t="shared" ref="E9:E10" si="5">C9/D9</f>
        <v>58.399999999999977</v>
      </c>
      <c r="F9" s="12">
        <f t="shared" ref="F9:F10" si="6">(A8+A9)/2</f>
        <v>3.25</v>
      </c>
    </row>
    <row r="10" spans="1:6" ht="21">
      <c r="A10" s="7">
        <v>4</v>
      </c>
      <c r="B10" s="8">
        <v>163</v>
      </c>
      <c r="C10" s="9">
        <f t="shared" si="3"/>
        <v>31.800000000000011</v>
      </c>
      <c r="D10" s="9">
        <f t="shared" si="4"/>
        <v>0.5</v>
      </c>
      <c r="E10" s="9">
        <f t="shared" si="5"/>
        <v>63.600000000000023</v>
      </c>
      <c r="F10" s="12">
        <f t="shared" si="6"/>
        <v>3.75</v>
      </c>
    </row>
    <row r="11" spans="1:6" ht="21">
      <c r="A11" s="7">
        <v>4.5</v>
      </c>
      <c r="B11" s="9"/>
      <c r="C11" s="9"/>
      <c r="D11" s="9"/>
      <c r="E11" s="9"/>
      <c r="F11" s="12"/>
    </row>
    <row r="12" spans="1:6" ht="21">
      <c r="A12" s="7">
        <v>5</v>
      </c>
      <c r="B12" s="9"/>
      <c r="C12" s="9"/>
      <c r="D12" s="9"/>
      <c r="E12" s="9"/>
      <c r="F12" s="12"/>
    </row>
    <row r="13" spans="1:6" ht="21">
      <c r="A13" s="7">
        <v>5.5</v>
      </c>
      <c r="B13" s="9"/>
      <c r="C13" s="9"/>
      <c r="D13" s="9"/>
      <c r="E13" s="9"/>
      <c r="F13" s="12"/>
    </row>
    <row r="14" spans="1:6" ht="21">
      <c r="A14" s="7">
        <v>6</v>
      </c>
      <c r="B14" s="9"/>
      <c r="C14" s="9"/>
      <c r="D14" s="9"/>
      <c r="E14" s="9"/>
      <c r="F14" s="12"/>
    </row>
    <row r="15" spans="1:6" ht="21">
      <c r="F15" s="1"/>
    </row>
    <row r="16" spans="1:6" ht="21">
      <c r="F16" s="1"/>
    </row>
    <row r="17" spans="1:9" ht="23.25">
      <c r="A17" s="13" t="s">
        <v>7</v>
      </c>
      <c r="B17" s="14">
        <v>14.048</v>
      </c>
      <c r="C17" s="1" t="s">
        <v>10</v>
      </c>
      <c r="D17" t="s">
        <v>13</v>
      </c>
      <c r="E17" s="15">
        <f>1000000*B17</f>
        <v>14048000</v>
      </c>
      <c r="F17" s="1" t="s">
        <v>11</v>
      </c>
    </row>
    <row r="18" spans="1:9" ht="23.25">
      <c r="A18" s="13" t="s">
        <v>8</v>
      </c>
      <c r="B18" s="14">
        <v>12.654999999999999</v>
      </c>
      <c r="C18" s="1" t="s">
        <v>9</v>
      </c>
      <c r="D18" t="s">
        <v>13</v>
      </c>
      <c r="E18" s="15">
        <f>1000*B18</f>
        <v>12655</v>
      </c>
      <c r="F18" s="1" t="s">
        <v>12</v>
      </c>
    </row>
    <row r="21" spans="1:9" ht="23.25">
      <c r="A21" s="16" t="s">
        <v>14</v>
      </c>
      <c r="B21" t="s">
        <v>27</v>
      </c>
      <c r="D21" s="16" t="s">
        <v>14</v>
      </c>
      <c r="E21">
        <f>440*0.0001</f>
        <v>4.4000000000000004E-2</v>
      </c>
      <c r="F21" t="s">
        <v>19</v>
      </c>
      <c r="H21" s="20" t="s">
        <v>26</v>
      </c>
      <c r="I21" s="21">
        <f>E17*E21*E21*E22*E23/(E24*E25)</f>
        <v>149454142103.68042</v>
      </c>
    </row>
    <row r="22" spans="1:9" ht="17.25">
      <c r="D22" s="16" t="s">
        <v>15</v>
      </c>
      <c r="E22">
        <v>9.81</v>
      </c>
      <c r="F22" t="s">
        <v>18</v>
      </c>
    </row>
    <row r="23" spans="1:9" ht="23.25">
      <c r="A23" s="17" t="s">
        <v>16</v>
      </c>
      <c r="B23" t="s">
        <v>17</v>
      </c>
      <c r="D23" s="17" t="s">
        <v>16</v>
      </c>
      <c r="E23">
        <f>Dados!D2*10000</f>
        <v>11399.999999999998</v>
      </c>
      <c r="F23" t="s">
        <v>20</v>
      </c>
      <c r="H23" s="22" t="s">
        <v>25</v>
      </c>
      <c r="I23" s="21">
        <f>E18*E21*E23*E22/E25</f>
        <v>71906937505.773666</v>
      </c>
    </row>
    <row r="24" spans="1:9" ht="17.25">
      <c r="D24" s="16" t="s">
        <v>21</v>
      </c>
      <c r="E24">
        <f>23.5</f>
        <v>23.5</v>
      </c>
      <c r="F24" t="s">
        <v>22</v>
      </c>
    </row>
    <row r="25" spans="1:9">
      <c r="D25" s="18" t="s">
        <v>23</v>
      </c>
      <c r="E25">
        <f>0.866*0.001</f>
        <v>8.6600000000000002E-4</v>
      </c>
      <c r="F25" t="s">
        <v>24</v>
      </c>
    </row>
    <row r="26" spans="1:9">
      <c r="D26" s="16"/>
    </row>
    <row r="27" spans="1:9">
      <c r="D27" s="16"/>
    </row>
    <row r="28" spans="1:9">
      <c r="D28" s="16"/>
      <c r="E28" s="19"/>
    </row>
    <row r="29" spans="1:9">
      <c r="D29" s="16"/>
    </row>
    <row r="30" spans="1:9">
      <c r="D30" s="16"/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8D52E-5C03-4F1F-B070-62115BE5198B}">
  <dimension ref="A1:I30"/>
  <sheetViews>
    <sheetView showGridLines="0" workbookViewId="0"/>
  </sheetViews>
  <sheetFormatPr defaultRowHeight="15"/>
  <cols>
    <col min="1" max="1" width="12.5703125" customWidth="1"/>
    <col min="2" max="2" width="10" customWidth="1"/>
    <col min="4" max="4" width="8.42578125" customWidth="1"/>
    <col min="5" max="5" width="12.42578125" customWidth="1"/>
    <col min="9" max="9" width="12.7109375" bestFit="1" customWidth="1"/>
  </cols>
  <sheetData>
    <row r="1" spans="1:6" ht="50.25" customHeight="1">
      <c r="A1" s="10" t="s">
        <v>2</v>
      </c>
      <c r="B1" s="10" t="s">
        <v>3</v>
      </c>
      <c r="C1" s="11" t="s">
        <v>4</v>
      </c>
      <c r="D1" s="11" t="s">
        <v>5</v>
      </c>
      <c r="E1" s="11" t="s">
        <v>6</v>
      </c>
      <c r="F1" s="10"/>
    </row>
    <row r="2" spans="1:6" ht="21">
      <c r="A2" s="7">
        <v>0</v>
      </c>
      <c r="B2" s="9">
        <v>0</v>
      </c>
      <c r="C2" s="9"/>
      <c r="D2" s="9"/>
      <c r="E2" s="9"/>
      <c r="F2" s="9"/>
    </row>
    <row r="3" spans="1:6" ht="21">
      <c r="A3" s="7">
        <v>0.5</v>
      </c>
      <c r="B3" s="8">
        <v>6.3</v>
      </c>
      <c r="C3" s="9">
        <f>B3-B2</f>
        <v>6.3</v>
      </c>
      <c r="D3" s="9">
        <f>A3-A2</f>
        <v>0.5</v>
      </c>
      <c r="E3" s="9">
        <f>C3/D3</f>
        <v>12.6</v>
      </c>
      <c r="F3" s="12">
        <f>(A2+A3)/2</f>
        <v>0.25</v>
      </c>
    </row>
    <row r="4" spans="1:6" ht="21">
      <c r="A4" s="7">
        <v>1</v>
      </c>
      <c r="B4" s="8">
        <v>14</v>
      </c>
      <c r="C4" s="9">
        <f>B4-B3</f>
        <v>7.7</v>
      </c>
      <c r="D4" s="9">
        <f t="shared" ref="D4:D10" si="0">A4-A3</f>
        <v>0.5</v>
      </c>
      <c r="E4" s="9">
        <f t="shared" ref="E4:E10" si="1">C4/D4</f>
        <v>15.4</v>
      </c>
      <c r="F4" s="12">
        <f t="shared" ref="F4:F10" si="2">(A3+A4)/2</f>
        <v>0.75</v>
      </c>
    </row>
    <row r="5" spans="1:6" ht="21">
      <c r="A5" s="7">
        <v>1.5</v>
      </c>
      <c r="B5" s="8">
        <v>24.2</v>
      </c>
      <c r="C5" s="9">
        <f t="shared" ref="C5:C12" si="3">B5-B4</f>
        <v>10.199999999999999</v>
      </c>
      <c r="D5" s="9">
        <f t="shared" si="0"/>
        <v>0.5</v>
      </c>
      <c r="E5" s="9">
        <f t="shared" si="1"/>
        <v>20.399999999999999</v>
      </c>
      <c r="F5" s="12">
        <f t="shared" si="2"/>
        <v>1.25</v>
      </c>
    </row>
    <row r="6" spans="1:6" ht="21">
      <c r="A6" s="7">
        <v>2</v>
      </c>
      <c r="B6" s="8">
        <v>37</v>
      </c>
      <c r="C6" s="9">
        <f t="shared" si="3"/>
        <v>12.8</v>
      </c>
      <c r="D6" s="9">
        <f t="shared" si="0"/>
        <v>0.5</v>
      </c>
      <c r="E6" s="9">
        <f t="shared" si="1"/>
        <v>25.6</v>
      </c>
      <c r="F6" s="12">
        <f t="shared" si="2"/>
        <v>1.75</v>
      </c>
    </row>
    <row r="7" spans="1:6" ht="21">
      <c r="A7" s="7">
        <v>2.5</v>
      </c>
      <c r="B7" s="8">
        <v>51.7</v>
      </c>
      <c r="C7" s="9">
        <f t="shared" si="3"/>
        <v>14.700000000000003</v>
      </c>
      <c r="D7" s="9">
        <f t="shared" si="0"/>
        <v>0.5</v>
      </c>
      <c r="E7" s="9">
        <f t="shared" si="1"/>
        <v>29.400000000000006</v>
      </c>
      <c r="F7" s="12">
        <f t="shared" si="2"/>
        <v>2.25</v>
      </c>
    </row>
    <row r="8" spans="1:6" ht="21">
      <c r="A8" s="7">
        <v>3</v>
      </c>
      <c r="B8" s="8">
        <v>69</v>
      </c>
      <c r="C8" s="9">
        <f t="shared" si="3"/>
        <v>17.299999999999997</v>
      </c>
      <c r="D8" s="9">
        <f t="shared" si="0"/>
        <v>0.5</v>
      </c>
      <c r="E8" s="9">
        <f t="shared" si="1"/>
        <v>34.599999999999994</v>
      </c>
      <c r="F8" s="12">
        <f t="shared" si="2"/>
        <v>2.75</v>
      </c>
    </row>
    <row r="9" spans="1:6" ht="21">
      <c r="A9" s="7">
        <v>3.5</v>
      </c>
      <c r="B9" s="8">
        <v>88.8</v>
      </c>
      <c r="C9" s="9">
        <f t="shared" si="3"/>
        <v>19.799999999999997</v>
      </c>
      <c r="D9" s="9">
        <f t="shared" si="0"/>
        <v>0.5</v>
      </c>
      <c r="E9" s="9">
        <f t="shared" si="1"/>
        <v>39.599999999999994</v>
      </c>
      <c r="F9" s="12">
        <f t="shared" si="2"/>
        <v>3.25</v>
      </c>
    </row>
    <row r="10" spans="1:6" ht="21">
      <c r="A10" s="7">
        <v>4</v>
      </c>
      <c r="B10" s="8">
        <v>110</v>
      </c>
      <c r="C10" s="9">
        <f t="shared" si="3"/>
        <v>21.200000000000003</v>
      </c>
      <c r="D10" s="9">
        <f t="shared" si="0"/>
        <v>0.5</v>
      </c>
      <c r="E10" s="9">
        <f t="shared" si="1"/>
        <v>42.400000000000006</v>
      </c>
      <c r="F10" s="12">
        <f t="shared" si="2"/>
        <v>3.75</v>
      </c>
    </row>
    <row r="11" spans="1:6" ht="21">
      <c r="A11" s="7">
        <v>4.5</v>
      </c>
      <c r="B11" s="8">
        <v>134</v>
      </c>
      <c r="C11" s="9">
        <f t="shared" si="3"/>
        <v>24</v>
      </c>
      <c r="D11" s="9">
        <f t="shared" ref="D11:D12" si="4">A11-A10</f>
        <v>0.5</v>
      </c>
      <c r="E11" s="9">
        <f t="shared" ref="E11:E12" si="5">C11/D11</f>
        <v>48</v>
      </c>
      <c r="F11" s="12">
        <f t="shared" ref="F11:F12" si="6">(A10+A11)/2</f>
        <v>4.25</v>
      </c>
    </row>
    <row r="12" spans="1:6" ht="21">
      <c r="A12" s="7">
        <v>5</v>
      </c>
      <c r="B12" s="8">
        <v>160</v>
      </c>
      <c r="C12" s="9">
        <f t="shared" si="3"/>
        <v>26</v>
      </c>
      <c r="D12" s="9">
        <f t="shared" si="4"/>
        <v>0.5</v>
      </c>
      <c r="E12" s="9">
        <f t="shared" si="5"/>
        <v>52</v>
      </c>
      <c r="F12" s="12">
        <f t="shared" si="6"/>
        <v>4.75</v>
      </c>
    </row>
    <row r="13" spans="1:6" ht="21">
      <c r="A13" s="7">
        <v>5.5</v>
      </c>
      <c r="B13" s="9"/>
      <c r="C13" s="9"/>
      <c r="D13" s="9"/>
      <c r="E13" s="9"/>
      <c r="F13" s="12"/>
    </row>
    <row r="14" spans="1:6" ht="21">
      <c r="A14" s="7">
        <v>6</v>
      </c>
      <c r="B14" s="9"/>
      <c r="C14" s="9"/>
      <c r="D14" s="9"/>
      <c r="E14" s="9"/>
      <c r="F14" s="12"/>
    </row>
    <row r="15" spans="1:6" ht="21">
      <c r="F15" s="1"/>
    </row>
    <row r="16" spans="1:6" ht="21">
      <c r="F16" s="1"/>
    </row>
    <row r="17" spans="1:9" ht="23.25">
      <c r="A17" s="13" t="s">
        <v>7</v>
      </c>
      <c r="B17" s="14">
        <v>8.9696999999999996</v>
      </c>
      <c r="C17" s="1" t="s">
        <v>10</v>
      </c>
      <c r="D17" t="s">
        <v>13</v>
      </c>
      <c r="E17" s="15">
        <f>1000000*B17</f>
        <v>8969700</v>
      </c>
      <c r="F17" s="1" t="s">
        <v>11</v>
      </c>
    </row>
    <row r="18" spans="1:9" ht="23.25">
      <c r="A18" s="13" t="s">
        <v>8</v>
      </c>
      <c r="B18" s="14">
        <v>9.5757999999999992</v>
      </c>
      <c r="C18" s="1" t="s">
        <v>9</v>
      </c>
      <c r="D18" t="s">
        <v>13</v>
      </c>
      <c r="E18" s="15">
        <f>1000*B18</f>
        <v>9575.7999999999993</v>
      </c>
      <c r="F18" s="1" t="s">
        <v>12</v>
      </c>
    </row>
    <row r="21" spans="1:9" ht="23.25">
      <c r="A21" s="16" t="s">
        <v>14</v>
      </c>
      <c r="B21" t="s">
        <v>27</v>
      </c>
      <c r="D21" s="16" t="s">
        <v>14</v>
      </c>
      <c r="E21">
        <f>440*0.0001</f>
        <v>4.4000000000000004E-2</v>
      </c>
      <c r="F21" t="s">
        <v>19</v>
      </c>
      <c r="H21" s="20" t="s">
        <v>26</v>
      </c>
      <c r="I21" s="21">
        <f>E17*E21*E21*E22*E23/(E24*E25)</f>
        <v>165741671442.66132</v>
      </c>
    </row>
    <row r="22" spans="1:9" ht="17.25">
      <c r="D22" s="16" t="s">
        <v>15</v>
      </c>
      <c r="E22">
        <v>9.81</v>
      </c>
      <c r="F22" t="s">
        <v>18</v>
      </c>
    </row>
    <row r="23" spans="1:9" ht="23.25">
      <c r="A23" s="17" t="s">
        <v>16</v>
      </c>
      <c r="B23" t="s">
        <v>17</v>
      </c>
      <c r="D23" s="17" t="s">
        <v>16</v>
      </c>
      <c r="E23">
        <f>Dados!E2*10000</f>
        <v>19800</v>
      </c>
      <c r="F23" t="s">
        <v>20</v>
      </c>
      <c r="H23" s="22" t="s">
        <v>25</v>
      </c>
      <c r="I23" s="21">
        <f>E18*E21*E23*E22/E25</f>
        <v>94502663484.526566</v>
      </c>
    </row>
    <row r="24" spans="1:9" ht="17.25">
      <c r="D24" s="16" t="s">
        <v>21</v>
      </c>
      <c r="E24">
        <f>23.5</f>
        <v>23.5</v>
      </c>
      <c r="F24" t="s">
        <v>22</v>
      </c>
    </row>
    <row r="25" spans="1:9">
      <c r="D25" s="18" t="s">
        <v>23</v>
      </c>
      <c r="E25">
        <f>0.866*0.001</f>
        <v>8.6600000000000002E-4</v>
      </c>
      <c r="F25" t="s">
        <v>24</v>
      </c>
    </row>
    <row r="26" spans="1:9">
      <c r="D26" s="16"/>
    </row>
    <row r="27" spans="1:9">
      <c r="D27" s="16"/>
    </row>
    <row r="28" spans="1:9">
      <c r="D28" s="16"/>
      <c r="E28" s="19"/>
    </row>
    <row r="29" spans="1:9">
      <c r="D29" s="16"/>
    </row>
    <row r="30" spans="1:9">
      <c r="D30" s="16"/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BE14F-3789-4CA0-9A65-4B2AA6749A34}">
  <dimension ref="A1:I30"/>
  <sheetViews>
    <sheetView showGridLines="0" workbookViewId="0"/>
  </sheetViews>
  <sheetFormatPr defaultRowHeight="15"/>
  <cols>
    <col min="1" max="1" width="12.5703125" customWidth="1"/>
    <col min="2" max="2" width="10" customWidth="1"/>
    <col min="4" max="4" width="8.42578125" customWidth="1"/>
    <col min="5" max="5" width="12.42578125" customWidth="1"/>
    <col min="9" max="9" width="12.7109375" bestFit="1" customWidth="1"/>
  </cols>
  <sheetData>
    <row r="1" spans="1:6" ht="50.25" customHeight="1">
      <c r="A1" s="10" t="s">
        <v>2</v>
      </c>
      <c r="B1" s="10" t="s">
        <v>3</v>
      </c>
      <c r="C1" s="11" t="s">
        <v>4</v>
      </c>
      <c r="D1" s="11" t="s">
        <v>5</v>
      </c>
      <c r="E1" s="11" t="s">
        <v>6</v>
      </c>
      <c r="F1" s="10"/>
    </row>
    <row r="2" spans="1:6" ht="21">
      <c r="A2" s="7">
        <v>0</v>
      </c>
      <c r="B2" s="9">
        <v>0</v>
      </c>
      <c r="C2" s="9"/>
      <c r="D2" s="9"/>
      <c r="E2" s="9"/>
      <c r="F2" s="9"/>
    </row>
    <row r="3" spans="1:6" ht="21">
      <c r="A3" s="7">
        <v>0.5</v>
      </c>
      <c r="B3" s="8">
        <v>5</v>
      </c>
      <c r="C3" s="9">
        <f>B3-B2</f>
        <v>5</v>
      </c>
      <c r="D3" s="9">
        <f>A3-A2</f>
        <v>0.5</v>
      </c>
      <c r="E3" s="9">
        <f>C3/D3</f>
        <v>10</v>
      </c>
      <c r="F3" s="12">
        <f>(A2+A3)/2</f>
        <v>0.25</v>
      </c>
    </row>
    <row r="4" spans="1:6" ht="21">
      <c r="A4" s="7">
        <v>1</v>
      </c>
      <c r="B4" s="8">
        <v>11.5</v>
      </c>
      <c r="C4" s="9">
        <f>B4-B3</f>
        <v>6.5</v>
      </c>
      <c r="D4" s="9">
        <f t="shared" ref="D4:D12" si="0">A4-A3</f>
        <v>0.5</v>
      </c>
      <c r="E4" s="9">
        <f t="shared" ref="E4:E12" si="1">C4/D4</f>
        <v>13</v>
      </c>
      <c r="F4" s="12">
        <f t="shared" ref="F4:F12" si="2">(A3+A4)/2</f>
        <v>0.75</v>
      </c>
    </row>
    <row r="5" spans="1:6" ht="21">
      <c r="A5" s="7">
        <v>1.5</v>
      </c>
      <c r="B5" s="8">
        <v>19.8</v>
      </c>
      <c r="C5" s="9">
        <f t="shared" ref="C5:C14" si="3">B5-B4</f>
        <v>8.3000000000000007</v>
      </c>
      <c r="D5" s="9">
        <f t="shared" si="0"/>
        <v>0.5</v>
      </c>
      <c r="E5" s="9">
        <f t="shared" si="1"/>
        <v>16.600000000000001</v>
      </c>
      <c r="F5" s="12">
        <f t="shared" si="2"/>
        <v>1.25</v>
      </c>
    </row>
    <row r="6" spans="1:6" ht="21">
      <c r="A6" s="7">
        <v>2</v>
      </c>
      <c r="B6" s="8">
        <v>30.1</v>
      </c>
      <c r="C6" s="9">
        <f t="shared" si="3"/>
        <v>10.3</v>
      </c>
      <c r="D6" s="9">
        <f t="shared" si="0"/>
        <v>0.5</v>
      </c>
      <c r="E6" s="9">
        <f t="shared" si="1"/>
        <v>20.6</v>
      </c>
      <c r="F6" s="12">
        <f t="shared" si="2"/>
        <v>1.75</v>
      </c>
    </row>
    <row r="7" spans="1:6" ht="21">
      <c r="A7" s="7">
        <v>2.5</v>
      </c>
      <c r="B7" s="8">
        <v>42.5</v>
      </c>
      <c r="C7" s="9">
        <f t="shared" si="3"/>
        <v>12.399999999999999</v>
      </c>
      <c r="D7" s="9">
        <f t="shared" si="0"/>
        <v>0.5</v>
      </c>
      <c r="E7" s="9">
        <f t="shared" si="1"/>
        <v>24.799999999999997</v>
      </c>
      <c r="F7" s="12">
        <f t="shared" si="2"/>
        <v>2.25</v>
      </c>
    </row>
    <row r="8" spans="1:6" ht="21">
      <c r="A8" s="7">
        <v>3</v>
      </c>
      <c r="B8" s="8">
        <v>56.8</v>
      </c>
      <c r="C8" s="9">
        <f t="shared" si="3"/>
        <v>14.299999999999997</v>
      </c>
      <c r="D8" s="9">
        <f t="shared" si="0"/>
        <v>0.5</v>
      </c>
      <c r="E8" s="9">
        <f t="shared" si="1"/>
        <v>28.599999999999994</v>
      </c>
      <c r="F8" s="12">
        <f t="shared" si="2"/>
        <v>2.75</v>
      </c>
    </row>
    <row r="9" spans="1:6" ht="21">
      <c r="A9" s="7">
        <v>3.5</v>
      </c>
      <c r="B9" s="8">
        <v>73</v>
      </c>
      <c r="C9" s="9">
        <f t="shared" si="3"/>
        <v>16.200000000000003</v>
      </c>
      <c r="D9" s="9">
        <f t="shared" si="0"/>
        <v>0.5</v>
      </c>
      <c r="E9" s="9">
        <f t="shared" si="1"/>
        <v>32.400000000000006</v>
      </c>
      <c r="F9" s="12">
        <f t="shared" si="2"/>
        <v>3.25</v>
      </c>
    </row>
    <row r="10" spans="1:6" ht="21">
      <c r="A10" s="7">
        <v>4</v>
      </c>
      <c r="B10" s="8">
        <v>91.2</v>
      </c>
      <c r="C10" s="9">
        <f t="shared" si="3"/>
        <v>18.200000000000003</v>
      </c>
      <c r="D10" s="9">
        <f t="shared" si="0"/>
        <v>0.5</v>
      </c>
      <c r="E10" s="9">
        <f t="shared" si="1"/>
        <v>36.400000000000006</v>
      </c>
      <c r="F10" s="12">
        <f t="shared" si="2"/>
        <v>3.75</v>
      </c>
    </row>
    <row r="11" spans="1:6" ht="21">
      <c r="A11" s="7">
        <v>4.5</v>
      </c>
      <c r="B11" s="8">
        <v>111</v>
      </c>
      <c r="C11" s="9">
        <f t="shared" si="3"/>
        <v>19.799999999999997</v>
      </c>
      <c r="D11" s="9">
        <f t="shared" si="0"/>
        <v>0.5</v>
      </c>
      <c r="E11" s="9">
        <f t="shared" si="1"/>
        <v>39.599999999999994</v>
      </c>
      <c r="F11" s="12">
        <f t="shared" si="2"/>
        <v>4.25</v>
      </c>
    </row>
    <row r="12" spans="1:6" ht="21">
      <c r="A12" s="7">
        <v>5</v>
      </c>
      <c r="B12" s="8">
        <v>133</v>
      </c>
      <c r="C12" s="9">
        <f t="shared" si="3"/>
        <v>22</v>
      </c>
      <c r="D12" s="9">
        <f t="shared" si="0"/>
        <v>0.5</v>
      </c>
      <c r="E12" s="9">
        <f t="shared" si="1"/>
        <v>44</v>
      </c>
      <c r="F12" s="12">
        <f t="shared" si="2"/>
        <v>4.75</v>
      </c>
    </row>
    <row r="13" spans="1:6" ht="21">
      <c r="A13" s="7">
        <v>5.5</v>
      </c>
      <c r="B13" s="8">
        <v>156.80000000000001</v>
      </c>
      <c r="C13" s="9">
        <f t="shared" si="3"/>
        <v>23.800000000000011</v>
      </c>
      <c r="D13" s="9">
        <f t="shared" ref="D13:D14" si="4">A13-A12</f>
        <v>0.5</v>
      </c>
      <c r="E13" s="9">
        <f t="shared" ref="E13:E14" si="5">C13/D13</f>
        <v>47.600000000000023</v>
      </c>
      <c r="F13" s="12">
        <f t="shared" ref="F13:F14" si="6">(A12+A13)/2</f>
        <v>5.25</v>
      </c>
    </row>
    <row r="14" spans="1:6" ht="21">
      <c r="A14" s="7">
        <v>6</v>
      </c>
      <c r="B14" s="8">
        <v>182.5</v>
      </c>
      <c r="C14" s="9">
        <f t="shared" si="3"/>
        <v>25.699999999999989</v>
      </c>
      <c r="D14" s="9">
        <f t="shared" si="4"/>
        <v>0.5</v>
      </c>
      <c r="E14" s="9">
        <f t="shared" si="5"/>
        <v>51.399999999999977</v>
      </c>
      <c r="F14" s="12">
        <f t="shared" si="6"/>
        <v>5.75</v>
      </c>
    </row>
    <row r="15" spans="1:6" ht="21">
      <c r="F15" s="1"/>
    </row>
    <row r="16" spans="1:6" ht="21">
      <c r="F16" s="1"/>
    </row>
    <row r="17" spans="1:9" ht="23.25">
      <c r="A17" s="13" t="s">
        <v>7</v>
      </c>
      <c r="B17" s="14">
        <v>7.6378000000000004</v>
      </c>
      <c r="C17" s="1" t="s">
        <v>10</v>
      </c>
      <c r="D17" t="s">
        <v>13</v>
      </c>
      <c r="E17" s="15">
        <f>1000000*B17</f>
        <v>7637800</v>
      </c>
      <c r="F17" s="1" t="s">
        <v>11</v>
      </c>
    </row>
    <row r="18" spans="1:9" ht="23.25">
      <c r="A18" s="13" t="s">
        <v>8</v>
      </c>
      <c r="B18" s="14">
        <v>7.5034000000000001</v>
      </c>
      <c r="C18" s="1" t="s">
        <v>9</v>
      </c>
      <c r="D18" t="s">
        <v>13</v>
      </c>
      <c r="E18" s="15">
        <f>1000*B18</f>
        <v>7503.4</v>
      </c>
      <c r="F18" s="1" t="s">
        <v>12</v>
      </c>
    </row>
    <row r="21" spans="1:9" ht="23.25">
      <c r="A21" s="16" t="s">
        <v>14</v>
      </c>
      <c r="B21" t="s">
        <v>27</v>
      </c>
      <c r="D21" s="16" t="s">
        <v>14</v>
      </c>
      <c r="E21">
        <f>440*0.0001</f>
        <v>4.4000000000000004E-2</v>
      </c>
      <c r="F21" t="s">
        <v>19</v>
      </c>
      <c r="H21" s="20" t="s">
        <v>26</v>
      </c>
      <c r="I21" s="21">
        <f>E17*E21*E21*E22*E23/(E24*E25)</f>
        <v>181759478700.01477</v>
      </c>
    </row>
    <row r="22" spans="1:9" ht="17.25">
      <c r="D22" s="16" t="s">
        <v>15</v>
      </c>
      <c r="E22">
        <v>9.81</v>
      </c>
      <c r="F22" t="s">
        <v>18</v>
      </c>
    </row>
    <row r="23" spans="1:9" ht="23.25">
      <c r="A23" s="17" t="s">
        <v>16</v>
      </c>
      <c r="B23" t="s">
        <v>17</v>
      </c>
      <c r="D23" s="17" t="s">
        <v>16</v>
      </c>
      <c r="E23">
        <f>Dados!F2*10000</f>
        <v>25500</v>
      </c>
      <c r="F23" t="s">
        <v>20</v>
      </c>
      <c r="H23" s="22" t="s">
        <v>25</v>
      </c>
      <c r="I23" s="21">
        <f>E18*E21*E23*E22/E25</f>
        <v>95367867422.632797</v>
      </c>
    </row>
    <row r="24" spans="1:9" ht="17.25">
      <c r="D24" s="16" t="s">
        <v>21</v>
      </c>
      <c r="E24">
        <f>23.5</f>
        <v>23.5</v>
      </c>
      <c r="F24" t="s">
        <v>22</v>
      </c>
    </row>
    <row r="25" spans="1:9">
      <c r="D25" s="18" t="s">
        <v>23</v>
      </c>
      <c r="E25">
        <f>0.866*0.001</f>
        <v>8.6600000000000002E-4</v>
      </c>
      <c r="F25" t="s">
        <v>24</v>
      </c>
    </row>
    <row r="26" spans="1:9">
      <c r="D26" s="16"/>
    </row>
    <row r="27" spans="1:9">
      <c r="D27" s="16"/>
    </row>
    <row r="28" spans="1:9">
      <c r="D28" s="16"/>
      <c r="E28" s="19"/>
    </row>
    <row r="29" spans="1:9">
      <c r="D29" s="16"/>
    </row>
    <row r="30" spans="1:9">
      <c r="D30" s="16"/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E5488-33E4-43ED-AF89-08A3DEBFB716}">
  <dimension ref="A1:I30"/>
  <sheetViews>
    <sheetView showGridLines="0" workbookViewId="0"/>
  </sheetViews>
  <sheetFormatPr defaultRowHeight="15"/>
  <cols>
    <col min="1" max="1" width="12.5703125" customWidth="1"/>
    <col min="2" max="2" width="10" customWidth="1"/>
    <col min="4" max="4" width="8.42578125" customWidth="1"/>
    <col min="5" max="5" width="12.42578125" customWidth="1"/>
    <col min="9" max="9" width="12.7109375" bestFit="1" customWidth="1"/>
  </cols>
  <sheetData>
    <row r="1" spans="1:6" ht="50.25" customHeight="1">
      <c r="A1" s="10" t="s">
        <v>2</v>
      </c>
      <c r="B1" s="10" t="s">
        <v>3</v>
      </c>
      <c r="C1" s="11" t="s">
        <v>4</v>
      </c>
      <c r="D1" s="11" t="s">
        <v>5</v>
      </c>
      <c r="E1" s="11" t="s">
        <v>6</v>
      </c>
      <c r="F1" s="10"/>
    </row>
    <row r="2" spans="1:6" ht="21">
      <c r="A2" s="7">
        <v>0</v>
      </c>
      <c r="B2" s="9">
        <v>0</v>
      </c>
      <c r="C2" s="9"/>
      <c r="D2" s="9"/>
      <c r="E2" s="9"/>
      <c r="F2" s="9"/>
    </row>
    <row r="3" spans="1:6" ht="21">
      <c r="A3" s="7">
        <v>0.5</v>
      </c>
      <c r="B3" s="8">
        <v>4.4000000000000004</v>
      </c>
      <c r="C3" s="9">
        <f>B3-B2</f>
        <v>4.4000000000000004</v>
      </c>
      <c r="D3" s="9">
        <f>A3-A2</f>
        <v>0.5</v>
      </c>
      <c r="E3" s="9">
        <f>C3/D3</f>
        <v>8.8000000000000007</v>
      </c>
      <c r="F3" s="12">
        <f>(A2+A3)/2</f>
        <v>0.25</v>
      </c>
    </row>
    <row r="4" spans="1:6" ht="21">
      <c r="A4" s="7">
        <v>1</v>
      </c>
      <c r="B4" s="8">
        <v>9.5</v>
      </c>
      <c r="C4" s="9">
        <f>B4-B3</f>
        <v>5.0999999999999996</v>
      </c>
      <c r="D4" s="9">
        <f t="shared" ref="D4:D12" si="0">A4-A3</f>
        <v>0.5</v>
      </c>
      <c r="E4" s="9">
        <f t="shared" ref="E4:E12" si="1">C4/D4</f>
        <v>10.199999999999999</v>
      </c>
      <c r="F4" s="12">
        <f t="shared" ref="F4:F12" si="2">(A3+A4)/2</f>
        <v>0.75</v>
      </c>
    </row>
    <row r="5" spans="1:6" ht="21">
      <c r="A5" s="7">
        <v>1.5</v>
      </c>
      <c r="B5" s="8">
        <v>16.3</v>
      </c>
      <c r="C5" s="9">
        <f t="shared" ref="C5:C12" si="3">B5-B4</f>
        <v>6.8000000000000007</v>
      </c>
      <c r="D5" s="9">
        <f t="shared" si="0"/>
        <v>0.5</v>
      </c>
      <c r="E5" s="9">
        <f t="shared" si="1"/>
        <v>13.600000000000001</v>
      </c>
      <c r="F5" s="12">
        <f t="shared" si="2"/>
        <v>1.25</v>
      </c>
    </row>
    <row r="6" spans="1:6" ht="21">
      <c r="A6" s="7">
        <v>2</v>
      </c>
      <c r="B6" s="8">
        <v>24.6</v>
      </c>
      <c r="C6" s="9">
        <f t="shared" si="3"/>
        <v>8.3000000000000007</v>
      </c>
      <c r="D6" s="9">
        <f t="shared" si="0"/>
        <v>0.5</v>
      </c>
      <c r="E6" s="9">
        <f t="shared" si="1"/>
        <v>16.600000000000001</v>
      </c>
      <c r="F6" s="12">
        <f t="shared" si="2"/>
        <v>1.75</v>
      </c>
    </row>
    <row r="7" spans="1:6" ht="21">
      <c r="A7" s="7">
        <v>2.5</v>
      </c>
      <c r="B7" s="8">
        <v>34.700000000000003</v>
      </c>
      <c r="C7" s="9">
        <f t="shared" si="3"/>
        <v>10.100000000000001</v>
      </c>
      <c r="D7" s="9">
        <f t="shared" si="0"/>
        <v>0.5</v>
      </c>
      <c r="E7" s="9">
        <f t="shared" si="1"/>
        <v>20.200000000000003</v>
      </c>
      <c r="F7" s="12">
        <f t="shared" si="2"/>
        <v>2.25</v>
      </c>
    </row>
    <row r="8" spans="1:6" ht="21">
      <c r="A8" s="7">
        <v>3</v>
      </c>
      <c r="B8" s="8">
        <v>46.1</v>
      </c>
      <c r="C8" s="9">
        <f t="shared" si="3"/>
        <v>11.399999999999999</v>
      </c>
      <c r="D8" s="9">
        <f t="shared" si="0"/>
        <v>0.5</v>
      </c>
      <c r="E8" s="9">
        <f t="shared" si="1"/>
        <v>22.799999999999997</v>
      </c>
      <c r="F8" s="12">
        <f t="shared" si="2"/>
        <v>2.75</v>
      </c>
    </row>
    <row r="9" spans="1:6" ht="21">
      <c r="A9" s="7">
        <v>3.5</v>
      </c>
      <c r="B9" s="8">
        <v>59</v>
      </c>
      <c r="C9" s="9">
        <f t="shared" si="3"/>
        <v>12.899999999999999</v>
      </c>
      <c r="D9" s="9">
        <f t="shared" si="0"/>
        <v>0.5</v>
      </c>
      <c r="E9" s="9">
        <f t="shared" si="1"/>
        <v>25.799999999999997</v>
      </c>
      <c r="F9" s="12">
        <f t="shared" si="2"/>
        <v>3.25</v>
      </c>
    </row>
    <row r="10" spans="1:6" ht="21">
      <c r="A10" s="7">
        <v>4</v>
      </c>
      <c r="B10" s="8">
        <v>73.599999999999994</v>
      </c>
      <c r="C10" s="9">
        <f t="shared" si="3"/>
        <v>14.599999999999994</v>
      </c>
      <c r="D10" s="9">
        <f t="shared" si="0"/>
        <v>0.5</v>
      </c>
      <c r="E10" s="9">
        <f t="shared" si="1"/>
        <v>29.199999999999989</v>
      </c>
      <c r="F10" s="12">
        <f t="shared" si="2"/>
        <v>3.75</v>
      </c>
    </row>
    <row r="11" spans="1:6" ht="21">
      <c r="A11" s="7">
        <v>4.5</v>
      </c>
      <c r="B11" s="8">
        <v>89.4</v>
      </c>
      <c r="C11" s="9">
        <f t="shared" si="3"/>
        <v>15.800000000000011</v>
      </c>
      <c r="D11" s="9">
        <f t="shared" si="0"/>
        <v>0.5</v>
      </c>
      <c r="E11" s="9">
        <f t="shared" si="1"/>
        <v>31.600000000000023</v>
      </c>
      <c r="F11" s="12">
        <f t="shared" si="2"/>
        <v>4.25</v>
      </c>
    </row>
    <row r="12" spans="1:6" ht="21">
      <c r="A12" s="7">
        <v>5</v>
      </c>
      <c r="B12" s="8">
        <v>107.3</v>
      </c>
      <c r="C12" s="9">
        <f t="shared" si="3"/>
        <v>17.899999999999991</v>
      </c>
      <c r="D12" s="9">
        <f t="shared" si="0"/>
        <v>0.5</v>
      </c>
      <c r="E12" s="9">
        <f t="shared" si="1"/>
        <v>35.799999999999983</v>
      </c>
      <c r="F12" s="12">
        <f t="shared" si="2"/>
        <v>4.75</v>
      </c>
    </row>
    <row r="13" spans="1:6" ht="21">
      <c r="A13" s="7">
        <v>5.5</v>
      </c>
      <c r="B13" s="9"/>
      <c r="C13" s="9"/>
      <c r="D13" s="9"/>
      <c r="E13" s="9"/>
      <c r="F13" s="12"/>
    </row>
    <row r="14" spans="1:6" ht="21">
      <c r="A14" s="7">
        <v>6</v>
      </c>
      <c r="B14" s="9"/>
      <c r="C14" s="9"/>
      <c r="D14" s="9"/>
      <c r="E14" s="9"/>
      <c r="F14" s="12"/>
    </row>
    <row r="15" spans="1:6" ht="21">
      <c r="F15" s="1"/>
    </row>
    <row r="16" spans="1:6" ht="21">
      <c r="F16" s="1"/>
    </row>
    <row r="17" spans="1:9" ht="23.25">
      <c r="A17" s="13" t="s">
        <v>7</v>
      </c>
      <c r="B17" s="14">
        <v>6.0727000000000002</v>
      </c>
      <c r="C17" s="1" t="s">
        <v>10</v>
      </c>
      <c r="D17" t="s">
        <v>13</v>
      </c>
      <c r="E17" s="15">
        <f>1000000*B17</f>
        <v>6072700</v>
      </c>
      <c r="F17" s="1" t="s">
        <v>11</v>
      </c>
    </row>
    <row r="18" spans="1:9" ht="23.25">
      <c r="A18" s="13" t="s">
        <v>8</v>
      </c>
      <c r="B18" s="14">
        <v>6.2782</v>
      </c>
      <c r="C18" s="1" t="s">
        <v>9</v>
      </c>
      <c r="D18" t="s">
        <v>13</v>
      </c>
      <c r="E18" s="15">
        <f>1000*B18</f>
        <v>6278.2</v>
      </c>
      <c r="F18" s="1" t="s">
        <v>12</v>
      </c>
    </row>
    <row r="21" spans="1:9" ht="23.25">
      <c r="A21" s="16" t="s">
        <v>14</v>
      </c>
      <c r="B21" t="s">
        <v>27</v>
      </c>
      <c r="D21" s="16" t="s">
        <v>14</v>
      </c>
      <c r="E21">
        <f>440*0.0001</f>
        <v>4.4000000000000004E-2</v>
      </c>
      <c r="F21" t="s">
        <v>19</v>
      </c>
      <c r="H21" s="20" t="s">
        <v>26</v>
      </c>
      <c r="I21" s="21">
        <f>E17*E21*E21*E22*E23/(E24*E25)</f>
        <v>195519252425.13889</v>
      </c>
    </row>
    <row r="22" spans="1:9" ht="17.25">
      <c r="D22" s="16" t="s">
        <v>15</v>
      </c>
      <c r="E22">
        <v>9.81</v>
      </c>
      <c r="F22" t="s">
        <v>18</v>
      </c>
    </row>
    <row r="23" spans="1:9" ht="23.25">
      <c r="A23" s="17" t="s">
        <v>16</v>
      </c>
      <c r="B23" t="s">
        <v>17</v>
      </c>
      <c r="D23" s="17" t="s">
        <v>16</v>
      </c>
      <c r="E23">
        <f>Dados!G2*10000</f>
        <v>34500</v>
      </c>
      <c r="F23" t="s">
        <v>20</v>
      </c>
      <c r="H23" s="22" t="s">
        <v>25</v>
      </c>
      <c r="I23" s="21">
        <f>E18*E21*E23*E22/E25</f>
        <v>107958796254.0416</v>
      </c>
    </row>
    <row r="24" spans="1:9" ht="17.25">
      <c r="D24" s="16" t="s">
        <v>21</v>
      </c>
      <c r="E24">
        <f>23.5</f>
        <v>23.5</v>
      </c>
      <c r="F24" t="s">
        <v>22</v>
      </c>
    </row>
    <row r="25" spans="1:9">
      <c r="D25" s="18" t="s">
        <v>23</v>
      </c>
      <c r="E25">
        <f>0.866*0.001</f>
        <v>8.6600000000000002E-4</v>
      </c>
      <c r="F25" t="s">
        <v>24</v>
      </c>
    </row>
    <row r="26" spans="1:9">
      <c r="D26" s="16"/>
    </row>
    <row r="27" spans="1:9">
      <c r="D27" s="16"/>
    </row>
    <row r="28" spans="1:9">
      <c r="D28" s="16"/>
      <c r="E28" s="19"/>
    </row>
    <row r="29" spans="1:9">
      <c r="D29" s="16"/>
    </row>
    <row r="30" spans="1:9">
      <c r="D30" s="16"/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EB309-06DB-4E47-8329-31CB7D3C5F1D}">
  <dimension ref="B1:G4"/>
  <sheetViews>
    <sheetView showGridLines="0" workbookViewId="0">
      <selection activeCell="B1" sqref="B1"/>
    </sheetView>
  </sheetViews>
  <sheetFormatPr defaultRowHeight="15"/>
  <cols>
    <col min="2" max="2" width="17" customWidth="1"/>
  </cols>
  <sheetData>
    <row r="1" spans="2:7" ht="21">
      <c r="B1" s="5" t="s">
        <v>0</v>
      </c>
      <c r="C1" s="5">
        <v>1</v>
      </c>
      <c r="D1" s="5">
        <v>2</v>
      </c>
      <c r="E1" s="5">
        <v>3</v>
      </c>
      <c r="F1" s="5">
        <v>4</v>
      </c>
      <c r="G1" s="5">
        <v>5</v>
      </c>
    </row>
    <row r="2" spans="2:7" ht="21.75">
      <c r="B2" s="6" t="s">
        <v>1</v>
      </c>
      <c r="C2" s="5">
        <v>0.47</v>
      </c>
      <c r="D2" s="5">
        <v>1.1399999999999999</v>
      </c>
      <c r="E2" s="5">
        <v>1.98</v>
      </c>
      <c r="F2" s="5">
        <v>2.5499999999999998</v>
      </c>
      <c r="G2" s="5">
        <v>3.45</v>
      </c>
    </row>
    <row r="3" spans="2:7" ht="23.25">
      <c r="B3" s="23" t="s">
        <v>28</v>
      </c>
      <c r="C3" s="25">
        <f>'Exp 1'!I21</f>
        <v>113452935464.20325</v>
      </c>
      <c r="D3" s="25">
        <f>'Exp 2'!I21</f>
        <v>149454142103.68042</v>
      </c>
      <c r="E3" s="25">
        <f>'Exp 3'!I21</f>
        <v>165741671442.66132</v>
      </c>
      <c r="F3" s="25">
        <f>'Exp 4'!I21</f>
        <v>181759478700.01477</v>
      </c>
      <c r="G3" s="25">
        <f>'Exp 5'!I21</f>
        <v>195519252425.13889</v>
      </c>
    </row>
    <row r="4" spans="2:7" ht="23.25">
      <c r="B4" s="24" t="s">
        <v>29</v>
      </c>
      <c r="C4" s="25">
        <f>'Exp 1'!I23</f>
        <v>66542090923.787537</v>
      </c>
      <c r="D4" s="25">
        <f>'Exp 2'!I23</f>
        <v>71906937505.773666</v>
      </c>
      <c r="E4" s="25">
        <f>'Exp 3'!I23</f>
        <v>94502663484.526566</v>
      </c>
      <c r="F4" s="25">
        <f>'Exp 4'!I23</f>
        <v>95367867422.632797</v>
      </c>
      <c r="G4" s="25">
        <f>'Exp 5'!I23</f>
        <v>107958796254.0416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Dados</vt:lpstr>
      <vt:lpstr>Exp 1</vt:lpstr>
      <vt:lpstr>Exp 2</vt:lpstr>
      <vt:lpstr>Exp 3</vt:lpstr>
      <vt:lpstr>Exp 4</vt:lpstr>
      <vt:lpstr>Exp 5</vt:lpstr>
      <vt:lpstr>Planilha7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Carlos Silva</dc:creator>
  <cp:lastModifiedBy>Antonio Carlos Silva</cp:lastModifiedBy>
  <dcterms:created xsi:type="dcterms:W3CDTF">2018-10-16T23:00:37Z</dcterms:created>
  <dcterms:modified xsi:type="dcterms:W3CDTF">2019-10-31T14:16:20Z</dcterms:modified>
</cp:coreProperties>
</file>